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4"/>
  </bookViews>
  <sheets>
    <sheet name="P&amp;L" sheetId="1" r:id="rId1"/>
    <sheet name="BS" sheetId="2" r:id="rId2"/>
    <sheet name="CF" sheetId="3" r:id="rId3"/>
    <sheet name="Change in equity" sheetId="4" r:id="rId4"/>
    <sheet name="KFI" sheetId="5" r:id="rId5"/>
  </sheets>
  <externalReferences>
    <externalReference r:id="rId8"/>
  </externalReferences>
  <definedNames>
    <definedName name="_xlnm.Print_Area" localSheetId="1">'BS'!$A$1:$D$62</definedName>
    <definedName name="_xlnm.Print_Area" localSheetId="2">'CF'!$A$1:$E$57</definedName>
    <definedName name="_xlnm.Print_Area" localSheetId="3">'Change in equity'!$A$1:$G$36</definedName>
    <definedName name="_xlnm.Print_Area" localSheetId="4">'KFI'!$A$1:$I$47</definedName>
    <definedName name="_xlnm.Print_Area" localSheetId="0">'P&amp;L'!$A$1:$G$52</definedName>
  </definedNames>
  <calcPr fullCalcOnLoad="1"/>
</workbook>
</file>

<file path=xl/sharedStrings.xml><?xml version="1.0" encoding="utf-8"?>
<sst xmlns="http://schemas.openxmlformats.org/spreadsheetml/2006/main" count="243" uniqueCount="162">
  <si>
    <t>Revenue</t>
  </si>
  <si>
    <t>Operating Expenses</t>
  </si>
  <si>
    <t>Other Operating Income</t>
  </si>
  <si>
    <t>Finance costs</t>
  </si>
  <si>
    <t>Taxation</t>
  </si>
  <si>
    <t>RM'000</t>
  </si>
  <si>
    <t>Property, Plant &amp; Equipment</t>
  </si>
  <si>
    <t>Current Assets</t>
  </si>
  <si>
    <t>Current Liabilities</t>
  </si>
  <si>
    <t>Share capital</t>
  </si>
  <si>
    <t>Long Term Liabilities</t>
  </si>
  <si>
    <t>Borrowings</t>
  </si>
  <si>
    <t>Investing Activities</t>
  </si>
  <si>
    <t>Financing Activities</t>
  </si>
  <si>
    <t>Net Change in Cash &amp; Cash Equivalents</t>
  </si>
  <si>
    <t>Deferred taxation</t>
  </si>
  <si>
    <t>Dividend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</si>
  <si>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</si>
  <si>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</si>
  <si>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</si>
  <si>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</si>
  <si>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</si>
  <si>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</si>
  <si>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</si>
  <si>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</si>
  <si>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</si>
  <si>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</si>
  <si>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</si>
  <si>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</si>
  <si>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</si>
  <si>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</si>
  <si>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</si>
  <si>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</si>
  <si>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</si>
  <si>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</si>
  <si>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</si>
  <si>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</si>
  <si>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</si>
  <si>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Provision for taxation</t>
  </si>
  <si>
    <t>Financed by :</t>
  </si>
  <si>
    <t>Share</t>
  </si>
  <si>
    <t>Net change in current assets</t>
  </si>
  <si>
    <t>Net change in current liabilities</t>
  </si>
  <si>
    <t>CONDENSED CONSOLIDATED INCOME STATEMENTS</t>
  </si>
  <si>
    <t>CONDENSED CONSOLIDATED BALANCE SHEETS</t>
  </si>
  <si>
    <t>PART A2 : SUMMARY OF KEY FINANCIAL INFORMATION</t>
  </si>
  <si>
    <t>PART A3 : ADDITIONAL INFORMATION</t>
  </si>
  <si>
    <t>and approved by the Board of Directors.</t>
  </si>
  <si>
    <t>CONDENSED CONSOLIDATED CASH FLOW STATEMENTS</t>
  </si>
  <si>
    <t>CONDENSED CONSOLIDATED STATEMENTS OF CHANGES IN EQUITY</t>
  </si>
  <si>
    <t>Trade Receivables</t>
  </si>
  <si>
    <t>Other Receivables</t>
  </si>
  <si>
    <t>Trade Payables</t>
  </si>
  <si>
    <t>Other Payables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</si>
  <si>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</si>
  <si>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</si>
  <si>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</si>
  <si>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</si>
  <si>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</si>
  <si>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 xml:space="preserve">As At </t>
  </si>
  <si>
    <t>Unaudited</t>
  </si>
  <si>
    <t>Development Properties and Expenditure</t>
  </si>
  <si>
    <t>Cash &amp; Bank Balances</t>
  </si>
  <si>
    <t>Rental &amp; Utilities Deposits</t>
  </si>
  <si>
    <t>Bank Borrowings</t>
  </si>
  <si>
    <t>Tax Recoverable</t>
  </si>
  <si>
    <t>ended</t>
  </si>
  <si>
    <t>Reserve</t>
  </si>
  <si>
    <t>Operating Activities</t>
  </si>
  <si>
    <t>N/A</t>
  </si>
  <si>
    <t>Note : The calculation of the diluted earnings/(loss) per share is not applicable due to anti-diluted effects of</t>
  </si>
  <si>
    <t xml:space="preserve">           warrants.</t>
  </si>
  <si>
    <t>Adjustments for non-cash flow :</t>
  </si>
  <si>
    <t>Non-cash items</t>
  </si>
  <si>
    <t>Net Tax (paid)/refund</t>
  </si>
  <si>
    <t>Non-operating items</t>
  </si>
  <si>
    <t>Interest Paid</t>
  </si>
  <si>
    <t>Interest Received</t>
  </si>
  <si>
    <t>Expenditures on development</t>
  </si>
  <si>
    <t>Proceeds from Right Issue</t>
  </si>
  <si>
    <t>CORR. QTR</t>
  </si>
  <si>
    <t>Proceeds from Warrants</t>
  </si>
  <si>
    <t>Purchase of property, plant &amp; equipments</t>
  </si>
  <si>
    <t>(Increase)/Decrease in working Capital :</t>
  </si>
  <si>
    <t>The Unaudited Condensed Consolidated Balance Sheets presented below have been reviewed</t>
  </si>
  <si>
    <t>The Unaudited Condensed Consolidated Cash Flow Statement presented below have been reviewed</t>
  </si>
  <si>
    <t>Land Held for Property Development</t>
  </si>
  <si>
    <t>Net assets per share (RM)</t>
  </si>
  <si>
    <t>9 months</t>
  </si>
  <si>
    <t xml:space="preserve"> </t>
  </si>
  <si>
    <t>Capital</t>
  </si>
  <si>
    <t>Net Current Assets/(Liabilities)</t>
  </si>
  <si>
    <t>Net change in property development costs</t>
  </si>
  <si>
    <t>The figures have not being audited</t>
  </si>
  <si>
    <t xml:space="preserve">                                                  </t>
  </si>
  <si>
    <t>Accumulated</t>
  </si>
  <si>
    <t>FY2008</t>
  </si>
  <si>
    <t>Fixed deposit with licensed bank</t>
  </si>
  <si>
    <t>Hire Purchase Creditors</t>
  </si>
  <si>
    <t>HP Creditors</t>
  </si>
  <si>
    <t/>
  </si>
  <si>
    <t>At 1 July 2007</t>
  </si>
  <si>
    <t>( Unaudited )</t>
  </si>
  <si>
    <t>Accumulated profit/(losses)</t>
  </si>
  <si>
    <t>FY 2009 ( unaudited )</t>
  </si>
  <si>
    <t>Forex exchange reserve</t>
  </si>
  <si>
    <t>The Condensed Consolidated Balance Sheets should be read in conjunction with the Annual Financial Report for the year ended 30 June 2008.</t>
  </si>
  <si>
    <t>At 1 July 2008</t>
  </si>
  <si>
    <t xml:space="preserve">FY 2008 </t>
  </si>
  <si>
    <t>The Condensed Consolidated Income Statements should be read in conjunction with the Annual Financial Report for the year ended 30 June 2008.</t>
  </si>
  <si>
    <t>30/06/2008</t>
  </si>
  <si>
    <t>Audited</t>
  </si>
  <si>
    <t>The Condensed Consolidated Statements of Changes in Equity should be read in conjunction with the Annual Financial Report for the year ended 30 June 2008.</t>
  </si>
  <si>
    <t>The Condensed Consolidated Cash Flow Statements should be read in conjunction with the Annual Financial Report the year ended 30 June 2008</t>
  </si>
  <si>
    <t>FY2009</t>
  </si>
  <si>
    <t>Foreign currency translation, representing</t>
  </si>
  <si>
    <t xml:space="preserve">  net income recognised directly in equity</t>
  </si>
  <si>
    <t>Profit</t>
  </si>
  <si>
    <t>Operating (loss)/profit before changes in working capital</t>
  </si>
  <si>
    <t>Cash &amp; Cash Equivalents at beginning of period</t>
  </si>
  <si>
    <t>Cash &amp; Cash Equivalents at end of period</t>
  </si>
  <si>
    <t>Net cash flows used in operating activities</t>
  </si>
  <si>
    <t>Net cash flows (used in)/from financing activities</t>
  </si>
  <si>
    <t>FOR THE QUARTER ENDED 31 DECEMBER 2008</t>
  </si>
  <si>
    <t>31/12/2008</t>
  </si>
  <si>
    <t>31/12/2007</t>
  </si>
  <si>
    <t>6 months</t>
  </si>
  <si>
    <t>AS AT 31 DECEMBER 2008</t>
  </si>
  <si>
    <t>Minority interest</t>
  </si>
  <si>
    <t>6 months ended 31 December 2008</t>
  </si>
  <si>
    <t>6 months ended 31 December 2007</t>
  </si>
  <si>
    <t>Net profit for the period</t>
  </si>
  <si>
    <t xml:space="preserve">Minority </t>
  </si>
  <si>
    <t>interest</t>
  </si>
  <si>
    <t>Increase/(Repayment) of bank borrowings</t>
  </si>
  <si>
    <t>Net Profit Before Taxation</t>
  </si>
  <si>
    <t>Profit from Operations</t>
  </si>
  <si>
    <t>Profit before tax</t>
  </si>
  <si>
    <t>CURRENT  YEAR</t>
  </si>
  <si>
    <t>Profit/(loss) before tax</t>
  </si>
  <si>
    <t>Net profit/(loss) for the period</t>
  </si>
  <si>
    <t xml:space="preserve">Pofit/(loss) after tax </t>
  </si>
  <si>
    <t>Basic earnings/(loss) per share (sen)</t>
  </si>
  <si>
    <t>Profit  from operations</t>
  </si>
  <si>
    <t>Attributable to Equity Holders of the Parent</t>
  </si>
  <si>
    <t>Translation</t>
  </si>
  <si>
    <t>Total</t>
  </si>
  <si>
    <t>Equity</t>
  </si>
  <si>
    <t>At 31 December 2008</t>
  </si>
  <si>
    <t>At 31 December 2007</t>
  </si>
  <si>
    <t>Profit for the period</t>
  </si>
  <si>
    <t>Attributable to:</t>
  </si>
  <si>
    <t>Equity holders of the parent</t>
  </si>
  <si>
    <t xml:space="preserve"> Earnings/ (loss) per share attributable to equity holders of the parent:</t>
  </si>
  <si>
    <t>a) Basic (sen)</t>
  </si>
  <si>
    <t>b) Diluted (sen)</t>
  </si>
  <si>
    <t>Total Equity</t>
  </si>
  <si>
    <t>Net cash flows from/(used in) investing activities</t>
  </si>
  <si>
    <t>Proceeds from disposal of plant and equipments</t>
  </si>
  <si>
    <t>Proceeds/(Repayment) to hire purchase creditors</t>
  </si>
  <si>
    <t>Proceeds from partial disposal of shares in subsidiary</t>
  </si>
  <si>
    <t>Partial disposal of shares in subsidary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</si>
</sst>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%"/>
    <numFmt numFmtId="184" formatCode="[$-409]dddd\,\ mmmm\ dd\,\ yyyy"/>
    <numFmt numFmtId="185" formatCode="dd/mm/yyyy;@"/>
    <numFmt numFmtId="186" formatCode="mmm/yyyy"/>
    <numFmt numFmtId="187" formatCode="0.0000"/>
    <numFmt numFmtId="188" formatCode="0.000"/>
    <numFmt numFmtId="189" formatCode="0.0"/>
    <numFmt numFmtId="190" formatCode="[$-809]dd\ mmmm\ yyyy"/>
    <numFmt numFmtId="191" formatCode="_-* #,##0.000_-;\-* #,##0.000_-;_-* &quot;-&quot;???_-;_-@_-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79" fontId="1" fillId="0" borderId="0" xfId="42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42" applyNumberFormat="1" applyFont="1" applyAlignment="1">
      <alignment/>
    </xf>
    <xf numFmtId="0" fontId="1" fillId="24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42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39" fontId="1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6" fillId="0" borderId="0" xfId="42" applyNumberFormat="1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43" fontId="6" fillId="0" borderId="0" xfId="42" applyFont="1" applyAlignment="1">
      <alignment/>
    </xf>
    <xf numFmtId="179" fontId="6" fillId="0" borderId="10" xfId="42" applyNumberFormat="1" applyFont="1" applyBorder="1" applyAlignment="1">
      <alignment/>
    </xf>
    <xf numFmtId="179" fontId="6" fillId="0" borderId="0" xfId="42" applyNumberFormat="1" applyFont="1" applyBorder="1" applyAlignment="1">
      <alignment/>
    </xf>
    <xf numFmtId="179" fontId="6" fillId="0" borderId="11" xfId="42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17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9" fontId="6" fillId="0" borderId="0" xfId="61" applyFont="1" applyAlignment="1">
      <alignment/>
    </xf>
    <xf numFmtId="179" fontId="6" fillId="0" borderId="0" xfId="42" applyNumberFormat="1" applyFont="1" applyFill="1" applyAlignment="1">
      <alignment/>
    </xf>
    <xf numFmtId="43" fontId="6" fillId="0" borderId="12" xfId="42" applyNumberFormat="1" applyFont="1" applyFill="1" applyBorder="1" applyAlignment="1">
      <alignment/>
    </xf>
    <xf numFmtId="43" fontId="6" fillId="0" borderId="0" xfId="42" applyNumberFormat="1" applyFont="1" applyFill="1" applyAlignment="1">
      <alignment/>
    </xf>
    <xf numFmtId="43" fontId="6" fillId="0" borderId="13" xfId="42" applyNumberFormat="1" applyFont="1" applyFill="1" applyBorder="1" applyAlignment="1">
      <alignment horizontal="right"/>
    </xf>
    <xf numFmtId="43" fontId="10" fillId="0" borderId="13" xfId="42" applyNumberFormat="1" applyFont="1" applyFill="1" applyBorder="1" applyAlignment="1">
      <alignment horizontal="right"/>
    </xf>
    <xf numFmtId="43" fontId="6" fillId="0" borderId="0" xfId="42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3" fontId="1" fillId="0" borderId="0" xfId="42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 quotePrefix="1">
      <alignment horizontal="center"/>
    </xf>
    <xf numFmtId="179" fontId="10" fillId="0" borderId="0" xfId="42" applyNumberFormat="1" applyFont="1" applyFill="1" applyAlignment="1">
      <alignment/>
    </xf>
    <xf numFmtId="179" fontId="10" fillId="0" borderId="10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179" fontId="14" fillId="0" borderId="0" xfId="42" applyNumberFormat="1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9" fontId="14" fillId="0" borderId="11" xfId="42" applyNumberFormat="1" applyFont="1" applyFill="1" applyBorder="1" applyAlignment="1">
      <alignment/>
    </xf>
    <xf numFmtId="179" fontId="14" fillId="0" borderId="14" xfId="42" applyNumberFormat="1" applyFont="1" applyFill="1" applyBorder="1" applyAlignment="1">
      <alignment/>
    </xf>
    <xf numFmtId="179" fontId="14" fillId="0" borderId="10" xfId="42" applyNumberFormat="1" applyFont="1" applyFill="1" applyBorder="1" applyAlignment="1">
      <alignment/>
    </xf>
    <xf numFmtId="43" fontId="14" fillId="0" borderId="0" xfId="42" applyFont="1" applyFill="1" applyAlignment="1">
      <alignment/>
    </xf>
    <xf numFmtId="179" fontId="14" fillId="0" borderId="0" xfId="0" applyNumberFormat="1" applyFont="1" applyFill="1" applyAlignment="1">
      <alignment/>
    </xf>
    <xf numFmtId="0" fontId="15" fillId="0" borderId="0" xfId="0" applyFont="1" applyAlignment="1">
      <alignment horizontal="justify" vertical="top"/>
    </xf>
    <xf numFmtId="179" fontId="1" fillId="0" borderId="0" xfId="42" applyNumberFormat="1" applyFont="1" applyBorder="1" applyAlignment="1">
      <alignment/>
    </xf>
    <xf numFmtId="179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9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7" fillId="4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179" fontId="6" fillId="4" borderId="0" xfId="42" applyNumberFormat="1" applyFont="1" applyFill="1" applyAlignment="1">
      <alignment/>
    </xf>
    <xf numFmtId="179" fontId="6" fillId="4" borderId="10" xfId="42" applyNumberFormat="1" applyFont="1" applyFill="1" applyBorder="1" applyAlignment="1">
      <alignment/>
    </xf>
    <xf numFmtId="179" fontId="6" fillId="4" borderId="0" xfId="42" applyNumberFormat="1" applyFont="1" applyFill="1" applyBorder="1" applyAlignment="1">
      <alignment/>
    </xf>
    <xf numFmtId="9" fontId="6" fillId="4" borderId="0" xfId="61" applyFont="1" applyFill="1" applyAlignment="1">
      <alignment/>
    </xf>
    <xf numFmtId="43" fontId="10" fillId="4" borderId="13" xfId="42" applyNumberFormat="1" applyFont="1" applyFill="1" applyBorder="1" applyAlignment="1">
      <alignment horizontal="right"/>
    </xf>
    <xf numFmtId="183" fontId="6" fillId="4" borderId="0" xfId="61" applyNumberFormat="1" applyFont="1" applyFill="1" applyAlignment="1">
      <alignment/>
    </xf>
    <xf numFmtId="43" fontId="6" fillId="4" borderId="0" xfId="42" applyNumberFormat="1" applyFont="1" applyFill="1" applyAlignment="1">
      <alignment/>
    </xf>
    <xf numFmtId="0" fontId="1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 quotePrefix="1">
      <alignment horizontal="center"/>
    </xf>
    <xf numFmtId="39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85" fontId="16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0" fontId="10" fillId="0" borderId="0" xfId="0" applyFont="1" applyFill="1" applyAlignment="1" quotePrefix="1">
      <alignment/>
    </xf>
    <xf numFmtId="43" fontId="1" fillId="0" borderId="0" xfId="42" applyNumberFormat="1" applyFont="1" applyFill="1" applyAlignment="1">
      <alignment/>
    </xf>
    <xf numFmtId="179" fontId="14" fillId="0" borderId="0" xfId="0" applyNumberFormat="1" applyFont="1" applyAlignment="1">
      <alignment/>
    </xf>
    <xf numFmtId="185" fontId="16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7" fillId="0" borderId="0" xfId="58" applyFont="1">
      <alignment/>
      <protection/>
    </xf>
    <xf numFmtId="0" fontId="1" fillId="0" borderId="0" xfId="58" applyFont="1" applyFill="1">
      <alignment/>
      <protection/>
    </xf>
    <xf numFmtId="179" fontId="17" fillId="0" borderId="0" xfId="44" applyNumberFormat="1" applyFont="1" applyFill="1" applyAlignment="1">
      <alignment/>
    </xf>
    <xf numFmtId="0" fontId="6" fillId="0" borderId="0" xfId="58" applyFont="1">
      <alignment/>
      <protection/>
    </xf>
    <xf numFmtId="0" fontId="6" fillId="0" borderId="16" xfId="58" applyFont="1" applyBorder="1">
      <alignment/>
      <protection/>
    </xf>
    <xf numFmtId="0" fontId="6" fillId="0" borderId="17" xfId="58" applyFont="1" applyBorder="1" applyAlignment="1">
      <alignment horizontal="center"/>
      <protection/>
    </xf>
    <xf numFmtId="0" fontId="7" fillId="0" borderId="17" xfId="58" applyFont="1" applyBorder="1" applyAlignment="1" quotePrefix="1">
      <alignment horizontal="center"/>
      <protection/>
    </xf>
    <xf numFmtId="0" fontId="6" fillId="0" borderId="18" xfId="58" applyFont="1" applyBorder="1">
      <alignment/>
      <protection/>
    </xf>
    <xf numFmtId="0" fontId="6" fillId="0" borderId="0" xfId="58" applyFont="1" applyFill="1">
      <alignment/>
      <protection/>
    </xf>
    <xf numFmtId="0" fontId="7" fillId="0" borderId="19" xfId="58" applyFont="1" applyBorder="1" applyAlignment="1">
      <alignment horizontal="center"/>
      <protection/>
    </xf>
    <xf numFmtId="0" fontId="7" fillId="0" borderId="20" xfId="58" applyFont="1" applyBorder="1" applyAlignment="1">
      <alignment horizontal="center"/>
      <protection/>
    </xf>
    <xf numFmtId="0" fontId="7" fillId="0" borderId="21" xfId="58" applyFont="1" applyBorder="1" applyAlignment="1">
      <alignment horizontal="center"/>
      <protection/>
    </xf>
    <xf numFmtId="0" fontId="7" fillId="0" borderId="22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11" fillId="0" borderId="0" xfId="58" applyFont="1">
      <alignment/>
      <protection/>
    </xf>
    <xf numFmtId="179" fontId="6" fillId="0" borderId="0" xfId="58" applyNumberFormat="1" applyFont="1">
      <alignment/>
      <protection/>
    </xf>
    <xf numFmtId="179" fontId="6" fillId="0" borderId="0" xfId="44" applyNumberFormat="1" applyFont="1" applyAlignment="1">
      <alignment/>
    </xf>
    <xf numFmtId="179" fontId="6" fillId="0" borderId="0" xfId="44" applyNumberFormat="1" applyFont="1" applyFill="1" applyAlignment="1">
      <alignment/>
    </xf>
    <xf numFmtId="179" fontId="6" fillId="0" borderId="11" xfId="44" applyNumberFormat="1" applyFont="1" applyBorder="1" applyAlignment="1">
      <alignment/>
    </xf>
    <xf numFmtId="0" fontId="9" fillId="0" borderId="0" xfId="58" applyFont="1">
      <alignment/>
      <protection/>
    </xf>
    <xf numFmtId="179" fontId="1" fillId="0" borderId="0" xfId="44" applyNumberFormat="1" applyFont="1" applyAlignment="1">
      <alignment/>
    </xf>
    <xf numFmtId="179" fontId="6" fillId="0" borderId="12" xfId="42" applyNumberFormat="1" applyFont="1" applyBorder="1" applyAlignment="1">
      <alignment/>
    </xf>
    <xf numFmtId="179" fontId="6" fillId="0" borderId="14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" fillId="0" borderId="0" xfId="58" applyFont="1" applyAlignment="1">
      <alignment/>
      <protection/>
    </xf>
    <xf numFmtId="0" fontId="0" fillId="0" borderId="0" xfId="58">
      <alignment/>
      <protection/>
    </xf>
    <xf numFmtId="0" fontId="1" fillId="0" borderId="0" xfId="58" applyFont="1" applyAlignment="1">
      <alignment horizontal="justify" vertical="center"/>
      <protection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847725</xdr:colOff>
      <xdr:row>6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2419350" y="962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933450</xdr:colOff>
      <xdr:row>6</xdr:row>
      <xdr:rowOff>0</xdr:rowOff>
    </xdr:to>
    <xdr:sp>
      <xdr:nvSpPr>
        <xdr:cNvPr id="2" name="Line 8"/>
        <xdr:cNvSpPr>
          <a:spLocks/>
        </xdr:cNvSpPr>
      </xdr:nvSpPr>
      <xdr:spPr>
        <a:xfrm>
          <a:off x="5657850" y="962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ycheong\Local%20Settings\Temporary%20Internet%20Files\Content.Outlook\TP21X866\MPCB%20Announcement%202Q2009_new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hange in equity"/>
      <sheetName val="CF"/>
      <sheetName val="KFI"/>
    </sheetNames>
    <sheetDataSet>
      <sheetData sheetId="0">
        <row r="31">
          <cell r="D31">
            <v>56584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7">
      <selection activeCell="B37" sqref="B37"/>
    </sheetView>
  </sheetViews>
  <sheetFormatPr defaultColWidth="9.140625" defaultRowHeight="12.75"/>
  <cols>
    <col min="1" max="1" width="11.28125" style="1" customWidth="1"/>
    <col min="2" max="2" width="24.28125" style="1" customWidth="1"/>
    <col min="3" max="3" width="14.42187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10.421875" style="1" bestFit="1" customWidth="1"/>
    <col min="10" max="16384" width="9.140625" style="1" customWidth="1"/>
  </cols>
  <sheetData>
    <row r="1" ht="14.25">
      <c r="A1" s="45" t="s">
        <v>55</v>
      </c>
    </row>
    <row r="2" spans="1:7" ht="14.25">
      <c r="A2" s="29" t="s">
        <v>43</v>
      </c>
      <c r="G2" s="93"/>
    </row>
    <row r="3" spans="1:9" ht="15.75">
      <c r="A3" s="29" t="s">
        <v>123</v>
      </c>
      <c r="G3" s="94"/>
      <c r="I3" s="92"/>
    </row>
    <row r="6" spans="2:3" ht="12.75">
      <c r="B6" s="17"/>
      <c r="C6" s="100" t="s">
        <v>100</v>
      </c>
    </row>
    <row r="7" spans="2:8" s="24" customFormat="1" ht="15">
      <c r="B7" s="37"/>
      <c r="C7" s="133" t="s">
        <v>104</v>
      </c>
      <c r="D7" s="133"/>
      <c r="F7" s="133" t="s">
        <v>108</v>
      </c>
      <c r="G7" s="133"/>
      <c r="H7" s="84"/>
    </row>
    <row r="8" spans="3:8" s="24" customFormat="1" ht="15">
      <c r="C8" s="25" t="s">
        <v>56</v>
      </c>
      <c r="D8" s="25" t="s">
        <v>126</v>
      </c>
      <c r="E8" s="25"/>
      <c r="F8" s="25" t="s">
        <v>56</v>
      </c>
      <c r="G8" s="25" t="s">
        <v>126</v>
      </c>
      <c r="H8" s="82" t="s">
        <v>88</v>
      </c>
    </row>
    <row r="9" spans="3:8" s="24" customFormat="1" ht="15">
      <c r="C9" s="25" t="s">
        <v>57</v>
      </c>
      <c r="D9" s="25" t="s">
        <v>58</v>
      </c>
      <c r="E9" s="25"/>
      <c r="F9" s="25" t="s">
        <v>57</v>
      </c>
      <c r="G9" s="25" t="s">
        <v>58</v>
      </c>
      <c r="H9" s="82" t="s">
        <v>58</v>
      </c>
    </row>
    <row r="10" spans="2:8" s="24" customFormat="1" ht="15">
      <c r="B10" s="37"/>
      <c r="C10" s="28" t="s">
        <v>124</v>
      </c>
      <c r="D10" s="28" t="s">
        <v>124</v>
      </c>
      <c r="E10" s="25"/>
      <c r="F10" s="28" t="s">
        <v>125</v>
      </c>
      <c r="G10" s="28" t="s">
        <v>125</v>
      </c>
      <c r="H10" s="83">
        <v>38442</v>
      </c>
    </row>
    <row r="11" spans="3:8" s="24" customFormat="1" ht="15">
      <c r="C11" s="25" t="s">
        <v>5</v>
      </c>
      <c r="D11" s="25" t="s">
        <v>5</v>
      </c>
      <c r="E11" s="25"/>
      <c r="F11" s="25" t="s">
        <v>5</v>
      </c>
      <c r="G11" s="25" t="s">
        <v>5</v>
      </c>
      <c r="H11" s="82" t="s">
        <v>5</v>
      </c>
    </row>
    <row r="12" s="24" customFormat="1" ht="15">
      <c r="H12" s="84"/>
    </row>
    <row r="13" spans="1:8" s="24" customFormat="1" ht="15">
      <c r="A13" s="24" t="s">
        <v>0</v>
      </c>
      <c r="C13" s="27">
        <v>2643</v>
      </c>
      <c r="D13" s="27">
        <v>5338</v>
      </c>
      <c r="E13" s="27"/>
      <c r="F13" s="27">
        <v>2882</v>
      </c>
      <c r="G13" s="27">
        <v>7119</v>
      </c>
      <c r="H13" s="85">
        <v>19847</v>
      </c>
    </row>
    <row r="14" spans="3:8" s="24" customFormat="1" ht="15">
      <c r="C14" s="27"/>
      <c r="D14" s="27"/>
      <c r="E14" s="27"/>
      <c r="F14" s="27"/>
      <c r="G14" s="27"/>
      <c r="H14" s="85"/>
    </row>
    <row r="15" spans="1:8" s="24" customFormat="1" ht="15">
      <c r="A15" s="24" t="s">
        <v>1</v>
      </c>
      <c r="C15" s="27">
        <v>-4037</v>
      </c>
      <c r="D15" s="27">
        <v>-7878</v>
      </c>
      <c r="E15" s="27"/>
      <c r="F15" s="27">
        <v>-2676</v>
      </c>
      <c r="G15" s="27">
        <v>-6414</v>
      </c>
      <c r="H15" s="85">
        <f>-17112-8504+6042</f>
        <v>-19574</v>
      </c>
    </row>
    <row r="16" spans="3:8" s="24" customFormat="1" ht="15">
      <c r="C16" s="27"/>
      <c r="D16" s="27"/>
      <c r="E16" s="27"/>
      <c r="F16" s="27"/>
      <c r="G16" s="27"/>
      <c r="H16" s="85"/>
    </row>
    <row r="17" spans="1:8" s="24" customFormat="1" ht="15">
      <c r="A17" s="24" t="s">
        <v>2</v>
      </c>
      <c r="C17" s="31">
        <v>65918</v>
      </c>
      <c r="D17" s="31">
        <v>65936</v>
      </c>
      <c r="E17" s="27"/>
      <c r="F17" s="31">
        <v>75</v>
      </c>
      <c r="G17" s="31">
        <v>58082</v>
      </c>
      <c r="H17" s="86">
        <v>558</v>
      </c>
    </row>
    <row r="18" spans="3:8" s="24" customFormat="1" ht="15">
      <c r="C18" s="27"/>
      <c r="D18" s="27"/>
      <c r="E18" s="27"/>
      <c r="F18" s="27"/>
      <c r="G18" s="27"/>
      <c r="H18" s="85"/>
    </row>
    <row r="19" spans="1:9" s="24" customFormat="1" ht="15">
      <c r="A19" s="24" t="s">
        <v>136</v>
      </c>
      <c r="C19" s="27">
        <f>SUM(C13:C17)</f>
        <v>64524</v>
      </c>
      <c r="D19" s="27">
        <f>SUM(D13:D17)</f>
        <v>63396</v>
      </c>
      <c r="E19" s="27">
        <v>0</v>
      </c>
      <c r="F19" s="27">
        <f>SUM(F13:F17)</f>
        <v>281</v>
      </c>
      <c r="G19" s="27">
        <f>SUM(G13:G17)</f>
        <v>58787</v>
      </c>
      <c r="H19" s="85">
        <f>SUM(H13:H17)</f>
        <v>831</v>
      </c>
      <c r="I19" s="36"/>
    </row>
    <row r="20" spans="3:8" s="24" customFormat="1" ht="15">
      <c r="C20" s="30"/>
      <c r="D20" s="30"/>
      <c r="E20" s="27"/>
      <c r="F20" s="30"/>
      <c r="G20" s="30"/>
      <c r="H20" s="90"/>
    </row>
    <row r="21" spans="1:9" s="24" customFormat="1" ht="15">
      <c r="A21" s="24" t="s">
        <v>3</v>
      </c>
      <c r="C21" s="31">
        <v>-2833</v>
      </c>
      <c r="D21" s="31">
        <v>-6838</v>
      </c>
      <c r="E21" s="32"/>
      <c r="F21" s="31">
        <v>-3855</v>
      </c>
      <c r="G21" s="31">
        <v>-7602</v>
      </c>
      <c r="H21" s="86">
        <v>-6231</v>
      </c>
      <c r="I21" s="36"/>
    </row>
    <row r="22" spans="3:8" s="24" customFormat="1" ht="15" customHeight="1">
      <c r="C22" s="32"/>
      <c r="D22" s="32"/>
      <c r="E22" s="27"/>
      <c r="F22" s="32"/>
      <c r="G22" s="32"/>
      <c r="H22" s="87"/>
    </row>
    <row r="23" spans="1:9" s="24" customFormat="1" ht="15">
      <c r="A23" s="24" t="s">
        <v>137</v>
      </c>
      <c r="C23" s="27">
        <f>SUM(C19:C21)</f>
        <v>61691</v>
      </c>
      <c r="D23" s="27">
        <f>SUM(D19:D21)</f>
        <v>56558</v>
      </c>
      <c r="E23" s="27"/>
      <c r="F23" s="27">
        <f>SUM(F19:F21)</f>
        <v>-3574</v>
      </c>
      <c r="G23" s="27">
        <f>SUM(G19:G21)</f>
        <v>51185</v>
      </c>
      <c r="H23" s="85">
        <f>SUM(H18:H21)</f>
        <v>-5400</v>
      </c>
      <c r="I23" s="36"/>
    </row>
    <row r="24" spans="3:8" s="24" customFormat="1" ht="15">
      <c r="C24" s="27"/>
      <c r="D24" s="27"/>
      <c r="E24" s="27"/>
      <c r="F24" s="27"/>
      <c r="G24" s="27"/>
      <c r="H24" s="85"/>
    </row>
    <row r="25" spans="1:8" s="24" customFormat="1" ht="15">
      <c r="A25" s="24" t="s">
        <v>4</v>
      </c>
      <c r="B25" s="37"/>
      <c r="C25" s="31">
        <v>0</v>
      </c>
      <c r="D25" s="31">
        <v>0</v>
      </c>
      <c r="E25" s="27"/>
      <c r="F25" s="31">
        <v>0</v>
      </c>
      <c r="G25" s="31">
        <v>0</v>
      </c>
      <c r="H25" s="86">
        <v>-520</v>
      </c>
    </row>
    <row r="26" spans="3:8" s="24" customFormat="1" ht="15">
      <c r="C26" s="38"/>
      <c r="D26" s="38"/>
      <c r="E26" s="27"/>
      <c r="F26" s="38"/>
      <c r="G26" s="38"/>
      <c r="H26" s="88"/>
    </row>
    <row r="27" spans="1:9" s="24" customFormat="1" ht="15.75" thickBot="1">
      <c r="A27" s="24" t="s">
        <v>150</v>
      </c>
      <c r="C27" s="131">
        <f>SUM(C23:C25)</f>
        <v>61691</v>
      </c>
      <c r="D27" s="131">
        <f>SUM(D23:D25)</f>
        <v>56558</v>
      </c>
      <c r="E27" s="27"/>
      <c r="F27" s="131">
        <f>SUM(F23:F25)</f>
        <v>-3574</v>
      </c>
      <c r="G27" s="131">
        <f>SUM(G23:G25)</f>
        <v>51185</v>
      </c>
      <c r="H27" s="86">
        <f>SUM(H23:H25)</f>
        <v>-5920</v>
      </c>
      <c r="I27" s="36"/>
    </row>
    <row r="28" spans="3:8" s="24" customFormat="1" ht="15">
      <c r="C28" s="27"/>
      <c r="D28" s="27"/>
      <c r="E28" s="27"/>
      <c r="F28" s="27"/>
      <c r="G28" s="27"/>
      <c r="H28" s="85"/>
    </row>
    <row r="29" spans="3:8" s="24" customFormat="1" ht="15">
      <c r="C29" s="27"/>
      <c r="D29" s="27"/>
      <c r="E29" s="27"/>
      <c r="F29" s="27"/>
      <c r="G29" s="27"/>
      <c r="H29" s="85"/>
    </row>
    <row r="30" spans="1:8" s="24" customFormat="1" ht="15">
      <c r="A30" s="24" t="s">
        <v>151</v>
      </c>
      <c r="C30" s="27"/>
      <c r="D30" s="27"/>
      <c r="E30" s="27"/>
      <c r="F30" s="27"/>
      <c r="G30" s="27"/>
      <c r="H30" s="85"/>
    </row>
    <row r="31" spans="1:8" s="24" customFormat="1" ht="15">
      <c r="A31" s="24" t="s">
        <v>152</v>
      </c>
      <c r="C31" s="27">
        <v>61717</v>
      </c>
      <c r="D31" s="27">
        <v>56584</v>
      </c>
      <c r="E31" s="27"/>
      <c r="F31" s="27">
        <v>-3574</v>
      </c>
      <c r="G31" s="27">
        <v>51185</v>
      </c>
      <c r="H31" s="85"/>
    </row>
    <row r="32" spans="1:8" s="24" customFormat="1" ht="15">
      <c r="A32" s="46" t="s">
        <v>128</v>
      </c>
      <c r="B32" s="46"/>
      <c r="C32" s="32">
        <v>-26</v>
      </c>
      <c r="D32" s="32">
        <v>-26</v>
      </c>
      <c r="E32" s="32"/>
      <c r="F32" s="32">
        <v>0</v>
      </c>
      <c r="G32" s="32">
        <v>0</v>
      </c>
      <c r="H32" s="86">
        <v>0</v>
      </c>
    </row>
    <row r="33" spans="1:8" s="24" customFormat="1" ht="15">
      <c r="A33" s="46"/>
      <c r="B33" s="46"/>
      <c r="C33" s="32"/>
      <c r="D33" s="32"/>
      <c r="E33" s="32"/>
      <c r="F33" s="32"/>
      <c r="G33" s="32"/>
      <c r="H33" s="85"/>
    </row>
    <row r="34" spans="1:8" s="24" customFormat="1" ht="15.75" thickBot="1">
      <c r="A34" s="46"/>
      <c r="B34" s="46"/>
      <c r="C34" s="132">
        <f>SUM(C31:C33)</f>
        <v>61691</v>
      </c>
      <c r="D34" s="132">
        <f>SUM(D31:D33)</f>
        <v>56558</v>
      </c>
      <c r="E34" s="32"/>
      <c r="F34" s="132">
        <f>SUM(F31:F33)</f>
        <v>-3574</v>
      </c>
      <c r="G34" s="132">
        <f>SUM(G31:G33)</f>
        <v>51185</v>
      </c>
      <c r="H34" s="86">
        <f>+H27-H32</f>
        <v>-5920</v>
      </c>
    </row>
    <row r="35" spans="3:8" s="24" customFormat="1" ht="15">
      <c r="C35" s="27"/>
      <c r="D35" s="27"/>
      <c r="E35" s="27"/>
      <c r="F35" s="27"/>
      <c r="G35" s="27"/>
      <c r="H35" s="85"/>
    </row>
    <row r="36" spans="3:8" s="24" customFormat="1" ht="15">
      <c r="C36" s="27"/>
      <c r="D36" s="27"/>
      <c r="E36" s="27"/>
      <c r="F36" s="27"/>
      <c r="G36" s="27"/>
      <c r="H36" s="85"/>
    </row>
    <row r="37" spans="1:8" s="24" customFormat="1" ht="15">
      <c r="A37" s="24" t="s">
        <v>153</v>
      </c>
      <c r="C37" s="39"/>
      <c r="D37" s="39"/>
      <c r="E37" s="39"/>
      <c r="F37" s="39"/>
      <c r="G37" s="39"/>
      <c r="H37" s="85"/>
    </row>
    <row r="38" spans="1:8" s="24" customFormat="1" ht="15.75" thickBot="1">
      <c r="A38" s="35" t="s">
        <v>154</v>
      </c>
      <c r="B38" s="35"/>
      <c r="C38" s="40">
        <f>C31/172597*100</f>
        <v>35.75786369403872</v>
      </c>
      <c r="D38" s="40">
        <f>D31/172597*100</f>
        <v>32.783883845026274</v>
      </c>
      <c r="E38" s="41"/>
      <c r="F38" s="40">
        <f>F31/172597*100</f>
        <v>-2.070719653296407</v>
      </c>
      <c r="G38" s="40">
        <f>G31/172597*100</f>
        <v>29.655787759926298</v>
      </c>
      <c r="H38" s="91">
        <v>-7.04</v>
      </c>
    </row>
    <row r="39" spans="1:8" s="24" customFormat="1" ht="15.75" customHeight="1" thickBot="1">
      <c r="A39" s="35" t="s">
        <v>155</v>
      </c>
      <c r="B39" s="35"/>
      <c r="C39" s="42" t="s">
        <v>69</v>
      </c>
      <c r="D39" s="43" t="s">
        <v>69</v>
      </c>
      <c r="E39" s="44"/>
      <c r="F39" s="42" t="s">
        <v>69</v>
      </c>
      <c r="G39" s="43" t="s">
        <v>69</v>
      </c>
      <c r="H39" s="89" t="s">
        <v>69</v>
      </c>
    </row>
    <row r="40" spans="3:8" s="24" customFormat="1" ht="15">
      <c r="C40" s="41"/>
      <c r="D40" s="41"/>
      <c r="E40" s="41"/>
      <c r="F40" s="41"/>
      <c r="G40" s="41"/>
      <c r="H40" s="41"/>
    </row>
    <row r="43" spans="1:8" ht="12.75">
      <c r="A43" s="20" t="s">
        <v>70</v>
      </c>
      <c r="B43" s="20"/>
      <c r="C43" s="20"/>
      <c r="D43" s="20"/>
      <c r="E43" s="20"/>
      <c r="F43" s="22"/>
      <c r="G43" s="22"/>
      <c r="H43" s="20"/>
    </row>
    <row r="44" spans="1:8" ht="12.75">
      <c r="A44" s="21" t="s">
        <v>71</v>
      </c>
      <c r="B44" s="20"/>
      <c r="C44" s="22"/>
      <c r="D44" s="22"/>
      <c r="E44" s="22"/>
      <c r="F44" s="22"/>
      <c r="G44" s="22"/>
      <c r="H44" s="22"/>
    </row>
    <row r="45" spans="1:8" ht="12.75">
      <c r="A45" s="21"/>
      <c r="B45" s="20"/>
      <c r="C45" s="22"/>
      <c r="D45" s="22"/>
      <c r="E45" s="22"/>
      <c r="F45" s="22"/>
      <c r="G45" s="22"/>
      <c r="H45" s="22"/>
    </row>
    <row r="46" spans="1:8" ht="12.75">
      <c r="A46" s="21"/>
      <c r="B46" s="20"/>
      <c r="C46" s="22"/>
      <c r="D46" s="22"/>
      <c r="E46" s="22"/>
      <c r="F46" s="22"/>
      <c r="G46" s="22"/>
      <c r="H46" s="22"/>
    </row>
    <row r="47" spans="1:8" ht="12.75">
      <c r="A47" s="21"/>
      <c r="B47" s="20"/>
      <c r="C47" s="22"/>
      <c r="D47" s="22"/>
      <c r="E47" s="22"/>
      <c r="F47" s="22"/>
      <c r="G47" s="22"/>
      <c r="H47" s="22"/>
    </row>
    <row r="48" spans="1:8" ht="12.75">
      <c r="A48" s="21"/>
      <c r="B48" s="20"/>
      <c r="C48" s="22"/>
      <c r="D48" s="22"/>
      <c r="E48" s="22"/>
      <c r="F48" s="22"/>
      <c r="G48" s="22"/>
      <c r="H48" s="22"/>
    </row>
    <row r="49" spans="3:8" ht="12.75">
      <c r="C49" s="13"/>
      <c r="D49" s="13"/>
      <c r="E49" s="13"/>
      <c r="H49" s="13"/>
    </row>
    <row r="50" spans="3:8" ht="12.75">
      <c r="C50" s="13"/>
      <c r="D50" s="13"/>
      <c r="E50" s="13"/>
      <c r="H50" s="13"/>
    </row>
    <row r="51" spans="1:7" ht="27" customHeight="1">
      <c r="A51" s="134" t="s">
        <v>109</v>
      </c>
      <c r="B51" s="135"/>
      <c r="C51" s="135"/>
      <c r="D51" s="135"/>
      <c r="E51" s="135"/>
      <c r="F51" s="135"/>
      <c r="G51" s="135"/>
    </row>
    <row r="52" spans="1:8" ht="12.75">
      <c r="A52" s="18"/>
      <c r="B52" s="18"/>
      <c r="C52" s="18"/>
      <c r="D52" s="18"/>
      <c r="E52" s="18"/>
      <c r="F52" s="95"/>
      <c r="G52" s="95"/>
      <c r="H52" s="18"/>
    </row>
    <row r="54" ht="12.75">
      <c r="C54" s="4"/>
    </row>
  </sheetData>
  <sheetProtection/>
  <mergeCells count="3">
    <mergeCell ref="C7:D7"/>
    <mergeCell ref="F7:G7"/>
    <mergeCell ref="A51:G51"/>
  </mergeCells>
  <printOptions horizontalCentered="1"/>
  <pageMargins left="0.54" right="0.27" top="0.63" bottom="1" header="0.5" footer="0.5"/>
  <pageSetup horizontalDpi="600" verticalDpi="600" orientation="portrait" paperSize="9" scale="95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27">
      <selection activeCell="B41" sqref="B41"/>
    </sheetView>
  </sheetViews>
  <sheetFormatPr defaultColWidth="9.140625" defaultRowHeight="12.75"/>
  <cols>
    <col min="1" max="1" width="5.8515625" style="66" customWidth="1"/>
    <col min="2" max="2" width="49.28125" style="66" customWidth="1"/>
    <col min="3" max="4" width="20.140625" style="67" customWidth="1"/>
    <col min="5" max="5" width="9.140625" style="66" customWidth="1"/>
    <col min="6" max="7" width="9.8515625" style="66" bestFit="1" customWidth="1"/>
    <col min="8" max="16384" width="9.140625" style="66" customWidth="1"/>
  </cols>
  <sheetData>
    <row r="1" ht="18" customHeight="1">
      <c r="A1" s="65" t="s">
        <v>55</v>
      </c>
    </row>
    <row r="2" ht="15" customHeight="1">
      <c r="A2" s="68" t="s">
        <v>44</v>
      </c>
    </row>
    <row r="3" ht="12.75" customHeight="1">
      <c r="A3" s="68" t="s">
        <v>127</v>
      </c>
    </row>
    <row r="4" spans="1:4" ht="15.75" hidden="1">
      <c r="A4" s="66" t="s">
        <v>84</v>
      </c>
      <c r="C4" s="66"/>
      <c r="D4" s="66"/>
    </row>
    <row r="5" spans="1:4" ht="15.75" hidden="1">
      <c r="A5" s="66" t="s">
        <v>47</v>
      </c>
      <c r="C5" s="66"/>
      <c r="D5" s="66"/>
    </row>
    <row r="6" ht="13.5" customHeight="1">
      <c r="A6" s="1"/>
    </row>
    <row r="7" ht="15" customHeight="1">
      <c r="A7" s="1"/>
    </row>
    <row r="8" spans="3:4" ht="15.75">
      <c r="C8" s="69" t="s">
        <v>59</v>
      </c>
      <c r="D8" s="69" t="s">
        <v>59</v>
      </c>
    </row>
    <row r="9" spans="3:4" ht="15.75">
      <c r="C9" s="99">
        <v>39813</v>
      </c>
      <c r="D9" s="104" t="s">
        <v>110</v>
      </c>
    </row>
    <row r="10" spans="3:4" ht="15.75">
      <c r="C10" s="70" t="s">
        <v>60</v>
      </c>
      <c r="D10" s="70" t="s">
        <v>111</v>
      </c>
    </row>
    <row r="11" spans="3:4" ht="15.75">
      <c r="C11" s="69" t="s">
        <v>5</v>
      </c>
      <c r="D11" s="69" t="s">
        <v>5</v>
      </c>
    </row>
    <row r="12" ht="7.5" customHeight="1"/>
    <row r="13" spans="1:4" ht="15.75">
      <c r="A13" s="68" t="s">
        <v>6</v>
      </c>
      <c r="C13" s="56">
        <v>4844</v>
      </c>
      <c r="D13" s="56">
        <v>4417</v>
      </c>
    </row>
    <row r="14" spans="1:4" ht="11.25" customHeight="1">
      <c r="A14" s="68"/>
      <c r="C14" s="56"/>
      <c r="D14" s="56"/>
    </row>
    <row r="15" spans="1:4" ht="15" customHeight="1">
      <c r="A15" s="68" t="s">
        <v>86</v>
      </c>
      <c r="C15" s="56">
        <v>75754</v>
      </c>
      <c r="D15" s="56">
        <v>139320</v>
      </c>
    </row>
    <row r="16" spans="1:4" ht="10.5" customHeight="1">
      <c r="A16" s="68"/>
      <c r="C16" s="56"/>
      <c r="D16" s="56"/>
    </row>
    <row r="17" spans="1:4" ht="15.75">
      <c r="A17" s="68" t="s">
        <v>54</v>
      </c>
      <c r="C17" s="56">
        <v>240181</v>
      </c>
      <c r="D17" s="56">
        <v>240123</v>
      </c>
    </row>
    <row r="18" spans="1:4" ht="15.75">
      <c r="A18" s="68"/>
      <c r="C18" s="56"/>
      <c r="D18" s="56"/>
    </row>
    <row r="19" spans="1:4" ht="9" customHeight="1">
      <c r="A19" s="68"/>
      <c r="C19" s="55"/>
      <c r="D19" s="55"/>
    </row>
    <row r="20" spans="1:4" ht="15.75">
      <c r="A20" s="68" t="s">
        <v>7</v>
      </c>
      <c r="C20" s="56" t="s">
        <v>89</v>
      </c>
      <c r="D20" s="56" t="s">
        <v>89</v>
      </c>
    </row>
    <row r="21" spans="2:6" ht="15.75">
      <c r="B21" s="66" t="s">
        <v>61</v>
      </c>
      <c r="C21" s="56">
        <f>56247+64223</f>
        <v>120470</v>
      </c>
      <c r="D21" s="56">
        <v>56247</v>
      </c>
      <c r="F21" s="103"/>
    </row>
    <row r="22" spans="2:4" ht="15.75">
      <c r="B22" s="66" t="s">
        <v>50</v>
      </c>
      <c r="C22" s="56">
        <v>1266</v>
      </c>
      <c r="D22" s="56">
        <v>1650</v>
      </c>
    </row>
    <row r="23" spans="2:4" ht="15.75">
      <c r="B23" s="66" t="s">
        <v>51</v>
      </c>
      <c r="C23" s="56">
        <v>2229</v>
      </c>
      <c r="D23" s="56">
        <v>811</v>
      </c>
    </row>
    <row r="24" spans="2:4" ht="15.75">
      <c r="B24" s="66" t="s">
        <v>65</v>
      </c>
      <c r="C24" s="56">
        <v>631</v>
      </c>
      <c r="D24" s="56">
        <v>420</v>
      </c>
    </row>
    <row r="25" spans="2:4" ht="15.75">
      <c r="B25" s="66" t="s">
        <v>97</v>
      </c>
      <c r="C25" s="56">
        <v>243</v>
      </c>
      <c r="D25" s="56">
        <v>243</v>
      </c>
    </row>
    <row r="26" spans="2:4" ht="15.75">
      <c r="B26" s="66" t="s">
        <v>62</v>
      </c>
      <c r="C26" s="56">
        <v>552</v>
      </c>
      <c r="D26" s="56">
        <v>335</v>
      </c>
    </row>
    <row r="27" spans="3:4" ht="15.75">
      <c r="C27" s="71">
        <f>SUM(C21:C26)</f>
        <v>125391</v>
      </c>
      <c r="D27" s="71">
        <f>SUM(D21:D26)</f>
        <v>59706</v>
      </c>
    </row>
    <row r="28" spans="3:4" ht="7.5" customHeight="1">
      <c r="C28" s="56"/>
      <c r="D28" s="56"/>
    </row>
    <row r="29" spans="1:4" ht="15.75">
      <c r="A29" s="68" t="s">
        <v>8</v>
      </c>
      <c r="C29" s="56"/>
      <c r="D29" s="56"/>
    </row>
    <row r="30" spans="2:4" ht="15.75">
      <c r="B30" s="66" t="s">
        <v>52</v>
      </c>
      <c r="C30" s="56">
        <v>4611</v>
      </c>
      <c r="D30" s="56">
        <v>5358</v>
      </c>
    </row>
    <row r="31" spans="2:4" ht="15.75" hidden="1">
      <c r="B31" s="66" t="s">
        <v>63</v>
      </c>
      <c r="C31" s="56">
        <v>0</v>
      </c>
      <c r="D31" s="56">
        <v>0</v>
      </c>
    </row>
    <row r="32" spans="2:4" ht="15.75">
      <c r="B32" s="66" t="s">
        <v>53</v>
      </c>
      <c r="C32" s="56">
        <v>27480</v>
      </c>
      <c r="D32" s="56">
        <v>24971</v>
      </c>
    </row>
    <row r="33" spans="2:4" ht="15.75">
      <c r="B33" s="66" t="s">
        <v>98</v>
      </c>
      <c r="C33" s="56">
        <v>174</v>
      </c>
      <c r="D33" s="56">
        <v>174</v>
      </c>
    </row>
    <row r="34" spans="2:4" ht="15.75">
      <c r="B34" s="66" t="s">
        <v>64</v>
      </c>
      <c r="C34" s="56">
        <v>92615</v>
      </c>
      <c r="D34" s="56">
        <v>177830</v>
      </c>
    </row>
    <row r="35" spans="2:4" ht="15.75">
      <c r="B35" s="66" t="s">
        <v>38</v>
      </c>
      <c r="C35" s="56">
        <v>1867</v>
      </c>
      <c r="D35" s="56">
        <v>1868</v>
      </c>
    </row>
    <row r="36" spans="3:4" ht="15.75">
      <c r="C36" s="71">
        <f>SUM(C30:C35)</f>
        <v>126747</v>
      </c>
      <c r="D36" s="71">
        <f>SUM(D30:D35)</f>
        <v>210201</v>
      </c>
    </row>
    <row r="37" spans="3:4" ht="7.5" customHeight="1">
      <c r="C37" s="56"/>
      <c r="D37" s="56"/>
    </row>
    <row r="38" spans="1:4" ht="15.75">
      <c r="A38" s="66" t="s">
        <v>91</v>
      </c>
      <c r="C38" s="56">
        <f>+C27-C36</f>
        <v>-1356</v>
      </c>
      <c r="D38" s="56">
        <f>+D27-D36</f>
        <v>-150495</v>
      </c>
    </row>
    <row r="39" spans="3:4" ht="7.5" customHeight="1">
      <c r="C39" s="56"/>
      <c r="D39" s="56"/>
    </row>
    <row r="40" spans="3:4" ht="16.5" thickBot="1">
      <c r="C40" s="72">
        <f>+C38+C13+C15+C17</f>
        <v>319423</v>
      </c>
      <c r="D40" s="72">
        <f>+D13+D15+D17+D38</f>
        <v>233365</v>
      </c>
    </row>
    <row r="41" spans="3:4" ht="7.5" customHeight="1">
      <c r="C41" s="56"/>
      <c r="D41" s="56"/>
    </row>
    <row r="42" spans="1:4" ht="15.75">
      <c r="A42" s="66" t="s">
        <v>39</v>
      </c>
      <c r="C42" s="56"/>
      <c r="D42" s="56"/>
    </row>
    <row r="43" spans="3:4" ht="7.5" customHeight="1">
      <c r="C43" s="56"/>
      <c r="D43" s="56"/>
    </row>
    <row r="44" spans="1:4" ht="15.75">
      <c r="A44" s="66" t="s">
        <v>9</v>
      </c>
      <c r="C44" s="56">
        <f>172596793/1000</f>
        <v>172596.793</v>
      </c>
      <c r="D44" s="56">
        <f>172596793/1000</f>
        <v>172596.793</v>
      </c>
    </row>
    <row r="45" spans="1:4" ht="15.75">
      <c r="A45" s="66" t="s">
        <v>105</v>
      </c>
      <c r="C45" s="56">
        <v>39</v>
      </c>
      <c r="D45" s="56">
        <v>0</v>
      </c>
    </row>
    <row r="46" spans="1:4" ht="15.75">
      <c r="A46" s="66" t="s">
        <v>103</v>
      </c>
      <c r="C46" s="73">
        <v>96890</v>
      </c>
      <c r="D46" s="73">
        <v>40306</v>
      </c>
    </row>
    <row r="47" spans="3:4" ht="15.75">
      <c r="C47" s="55">
        <f>SUM(C44:C46)</f>
        <v>269525.793</v>
      </c>
      <c r="D47" s="55">
        <f>SUM(D44:D46)</f>
        <v>212902.793</v>
      </c>
    </row>
    <row r="48" spans="1:4" ht="15.75">
      <c r="A48" s="66" t="s">
        <v>128</v>
      </c>
      <c r="C48" s="73">
        <v>29476</v>
      </c>
      <c r="D48" s="73">
        <v>0</v>
      </c>
    </row>
    <row r="49" spans="1:4" ht="15.75">
      <c r="A49" s="66" t="s">
        <v>156</v>
      </c>
      <c r="C49" s="56">
        <f>+C47+C48</f>
        <v>299001.793</v>
      </c>
      <c r="D49" s="56">
        <f>+D47</f>
        <v>212902.793</v>
      </c>
    </row>
    <row r="50" spans="3:4" ht="9.75" customHeight="1">
      <c r="C50" s="56"/>
      <c r="D50" s="56"/>
    </row>
    <row r="51" spans="3:4" ht="11.25" customHeight="1">
      <c r="C51" s="56"/>
      <c r="D51" s="56"/>
    </row>
    <row r="52" spans="1:4" ht="15.75">
      <c r="A52" s="68" t="s">
        <v>10</v>
      </c>
      <c r="C52" s="56"/>
      <c r="D52" s="56"/>
    </row>
    <row r="53" spans="2:4" ht="15.75" hidden="1">
      <c r="B53" s="66" t="s">
        <v>11</v>
      </c>
      <c r="C53" s="56">
        <v>0</v>
      </c>
      <c r="D53" s="56">
        <v>0</v>
      </c>
    </row>
    <row r="54" spans="2:4" ht="15.75">
      <c r="B54" s="66" t="s">
        <v>99</v>
      </c>
      <c r="C54" s="56">
        <v>682</v>
      </c>
      <c r="D54" s="56">
        <v>723</v>
      </c>
    </row>
    <row r="55" spans="2:4" ht="15.75">
      <c r="B55" s="66" t="s">
        <v>15</v>
      </c>
      <c r="C55" s="56">
        <v>19739</v>
      </c>
      <c r="D55" s="56">
        <v>19739</v>
      </c>
    </row>
    <row r="56" spans="3:4" ht="16.5" thickBot="1">
      <c r="C56" s="72">
        <f>+C49+C53+C54+C55</f>
        <v>319422.793</v>
      </c>
      <c r="D56" s="72">
        <f>+D49+D53+D54+D55</f>
        <v>233364.793</v>
      </c>
    </row>
    <row r="57" ht="7.5" customHeight="1"/>
    <row r="58" spans="1:4" ht="15.75" customHeight="1">
      <c r="A58" s="66" t="s">
        <v>87</v>
      </c>
      <c r="C58" s="74">
        <f>+C47/+C44</f>
        <v>1.561592126453937</v>
      </c>
      <c r="D58" s="74">
        <f>+D47/+D44</f>
        <v>1.2335269346516768</v>
      </c>
    </row>
    <row r="59" spans="3:4" ht="7.5" customHeight="1">
      <c r="C59" s="75"/>
      <c r="D59" s="75"/>
    </row>
    <row r="60" spans="3:4" ht="14.25" customHeight="1">
      <c r="C60" s="75"/>
      <c r="D60" s="75"/>
    </row>
    <row r="61" spans="1:4" ht="41.25" customHeight="1">
      <c r="A61" s="136" t="s">
        <v>106</v>
      </c>
      <c r="B61" s="136"/>
      <c r="C61" s="136"/>
      <c r="D61" s="136"/>
    </row>
    <row r="62" spans="1:4" ht="4.5" customHeight="1">
      <c r="A62" s="76"/>
      <c r="B62" s="76"/>
      <c r="C62" s="76"/>
      <c r="D62" s="76"/>
    </row>
    <row r="63" spans="3:4" ht="15.75">
      <c r="C63" s="75"/>
      <c r="D63" s="75"/>
    </row>
    <row r="64" spans="3:4" ht="15.75">
      <c r="C64" s="56"/>
      <c r="D64" s="56"/>
    </row>
    <row r="65" spans="3:4" ht="15.75">
      <c r="C65" s="67" t="s">
        <v>94</v>
      </c>
      <c r="D65" s="67" t="s">
        <v>94</v>
      </c>
    </row>
  </sheetData>
  <sheetProtection/>
  <mergeCells count="1">
    <mergeCell ref="A61:D61"/>
  </mergeCells>
  <printOptions horizontalCentered="1"/>
  <pageMargins left="0.75" right="0.75" top="0.51" bottom="0.44" header="0.5" footer="0.25"/>
  <pageSetup fitToHeight="1" fitToWidth="1" horizontalDpi="600" verticalDpi="600" orientation="portrait" paperSize="9" scale="91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SheetLayoutView="75" zoomScalePageLayoutView="0" workbookViewId="0" topLeftCell="A1">
      <selection activeCell="B9" sqref="B9"/>
    </sheetView>
  </sheetViews>
  <sheetFormatPr defaultColWidth="9.140625" defaultRowHeight="12.75"/>
  <cols>
    <col min="1" max="1" width="3.28125" style="1" customWidth="1"/>
    <col min="2" max="2" width="46.00390625" style="1" customWidth="1"/>
    <col min="3" max="3" width="15.00390625" style="48" customWidth="1"/>
    <col min="4" max="4" width="4.00390625" style="1" customWidth="1"/>
    <col min="5" max="5" width="15.00390625" style="48" customWidth="1"/>
    <col min="7" max="7" width="11.8515625" style="4" customWidth="1"/>
    <col min="8" max="16384" width="9.140625" style="1" customWidth="1"/>
  </cols>
  <sheetData>
    <row r="1" spans="1:9" ht="15">
      <c r="A1" s="45" t="s">
        <v>55</v>
      </c>
      <c r="B1" s="24"/>
      <c r="I1" s="13"/>
    </row>
    <row r="2" spans="1:9" ht="15">
      <c r="A2" s="29" t="s">
        <v>48</v>
      </c>
      <c r="B2" s="24"/>
      <c r="I2" s="13"/>
    </row>
    <row r="3" spans="1:9" ht="15">
      <c r="A3" s="29" t="s">
        <v>123</v>
      </c>
      <c r="B3" s="24"/>
      <c r="I3" s="13"/>
    </row>
    <row r="4" spans="1:9" ht="12.75" hidden="1">
      <c r="A4" s="1" t="s">
        <v>85</v>
      </c>
      <c r="F4" s="1"/>
      <c r="I4" s="13"/>
    </row>
    <row r="5" spans="1:9" ht="12.75" hidden="1">
      <c r="A5" s="1" t="s">
        <v>47</v>
      </c>
      <c r="F5" s="1"/>
      <c r="I5" s="13"/>
    </row>
    <row r="6" spans="1:9" ht="12.75">
      <c r="A6" s="1" t="s">
        <v>93</v>
      </c>
      <c r="I6" s="13"/>
    </row>
    <row r="8" spans="3:7" s="24" customFormat="1" ht="11.25" customHeight="1">
      <c r="C8" s="101" t="s">
        <v>100</v>
      </c>
      <c r="E8" s="101" t="s">
        <v>100</v>
      </c>
      <c r="F8" s="26"/>
      <c r="G8" s="27"/>
    </row>
    <row r="9" spans="3:7" s="24" customFormat="1" ht="15">
      <c r="C9" s="50" t="s">
        <v>126</v>
      </c>
      <c r="D9" s="25"/>
      <c r="E9" s="50" t="s">
        <v>126</v>
      </c>
      <c r="F9" s="26"/>
      <c r="G9" s="27"/>
    </row>
    <row r="10" spans="3:7" s="24" customFormat="1" ht="15">
      <c r="C10" s="50" t="s">
        <v>66</v>
      </c>
      <c r="D10" s="25"/>
      <c r="E10" s="50" t="s">
        <v>66</v>
      </c>
      <c r="F10" s="26"/>
      <c r="G10" s="27"/>
    </row>
    <row r="11" spans="3:7" s="24" customFormat="1" ht="15">
      <c r="C11" s="51" t="s">
        <v>124</v>
      </c>
      <c r="D11" s="25"/>
      <c r="E11" s="51" t="s">
        <v>125</v>
      </c>
      <c r="F11" s="26"/>
      <c r="G11" s="27"/>
    </row>
    <row r="12" spans="3:7" s="24" customFormat="1" ht="15">
      <c r="C12" s="50" t="s">
        <v>5</v>
      </c>
      <c r="D12" s="25"/>
      <c r="E12" s="50" t="s">
        <v>5</v>
      </c>
      <c r="F12" s="26"/>
      <c r="G12" s="27"/>
    </row>
    <row r="13" spans="3:7" s="24" customFormat="1" ht="9" customHeight="1">
      <c r="C13" s="49"/>
      <c r="E13" s="49"/>
      <c r="F13" s="26"/>
      <c r="G13" s="27"/>
    </row>
    <row r="14" spans="1:7" s="24" customFormat="1" ht="12" customHeight="1">
      <c r="A14" s="29" t="s">
        <v>68</v>
      </c>
      <c r="C14" s="49"/>
      <c r="E14" s="49"/>
      <c r="F14" s="26"/>
      <c r="G14" s="27"/>
    </row>
    <row r="15" spans="1:7" s="24" customFormat="1" ht="16.5" customHeight="1">
      <c r="A15" s="24" t="s">
        <v>135</v>
      </c>
      <c r="B15" s="66"/>
      <c r="C15" s="52">
        <v>56558</v>
      </c>
      <c r="D15" s="27"/>
      <c r="E15" s="52">
        <v>51185</v>
      </c>
      <c r="F15" s="30"/>
      <c r="G15" s="27"/>
    </row>
    <row r="16" spans="3:7" s="24" customFormat="1" ht="12" customHeight="1">
      <c r="C16" s="52"/>
      <c r="D16" s="27"/>
      <c r="E16" s="52"/>
      <c r="F16" s="30"/>
      <c r="G16" s="27"/>
    </row>
    <row r="17" spans="1:7" s="24" customFormat="1" ht="12" customHeight="1">
      <c r="A17" s="24" t="s">
        <v>72</v>
      </c>
      <c r="C17" s="66"/>
      <c r="D17" s="27"/>
      <c r="E17" s="66"/>
      <c r="F17" s="30"/>
      <c r="G17" s="27"/>
    </row>
    <row r="18" spans="2:7" s="24" customFormat="1" ht="12" customHeight="1">
      <c r="B18" s="24" t="s">
        <v>73</v>
      </c>
      <c r="C18" s="52">
        <v>494</v>
      </c>
      <c r="D18" s="27"/>
      <c r="E18" s="52">
        <v>313</v>
      </c>
      <c r="F18" s="30"/>
      <c r="G18" s="27"/>
    </row>
    <row r="19" spans="2:7" s="24" customFormat="1" ht="12" customHeight="1">
      <c r="B19" s="24" t="s">
        <v>75</v>
      </c>
      <c r="C19" s="53">
        <v>-58707</v>
      </c>
      <c r="D19" s="27"/>
      <c r="E19" s="53">
        <v>-50398</v>
      </c>
      <c r="F19" s="30"/>
      <c r="G19" s="32"/>
    </row>
    <row r="20" spans="1:7" s="24" customFormat="1" ht="12" customHeight="1">
      <c r="A20" s="24" t="s">
        <v>118</v>
      </c>
      <c r="C20" s="27">
        <f>SUM(C15:C19)</f>
        <v>-1655</v>
      </c>
      <c r="D20" s="27"/>
      <c r="E20" s="27">
        <f>SUM(E15:E19)</f>
        <v>1100</v>
      </c>
      <c r="F20" s="30"/>
      <c r="G20" s="32"/>
    </row>
    <row r="21" spans="3:7" s="24" customFormat="1" ht="12" customHeight="1">
      <c r="C21" s="52"/>
      <c r="D21" s="27"/>
      <c r="E21" s="52"/>
      <c r="F21" s="30"/>
      <c r="G21" s="32"/>
    </row>
    <row r="22" spans="1:7" s="24" customFormat="1" ht="12" customHeight="1">
      <c r="A22" s="24" t="s">
        <v>83</v>
      </c>
      <c r="C22" s="54"/>
      <c r="D22" s="27"/>
      <c r="E22" s="54"/>
      <c r="F22" s="30"/>
      <c r="G22" s="27"/>
    </row>
    <row r="23" spans="2:7" s="24" customFormat="1" ht="12" customHeight="1">
      <c r="B23" s="24" t="s">
        <v>92</v>
      </c>
      <c r="C23" s="54">
        <v>-658</v>
      </c>
      <c r="D23" s="27"/>
      <c r="E23" s="54">
        <v>-1024</v>
      </c>
      <c r="F23" s="30"/>
      <c r="G23" s="27"/>
    </row>
    <row r="24" spans="2:7" s="24" customFormat="1" ht="12" customHeight="1">
      <c r="B24" s="24" t="s">
        <v>41</v>
      </c>
      <c r="C24" s="52">
        <v>-1091</v>
      </c>
      <c r="D24" s="27"/>
      <c r="E24" s="52">
        <v>680</v>
      </c>
      <c r="F24" s="30"/>
      <c r="G24" s="27"/>
    </row>
    <row r="25" spans="2:7" s="24" customFormat="1" ht="12" customHeight="1">
      <c r="B25" s="24" t="s">
        <v>42</v>
      </c>
      <c r="C25" s="52">
        <v>2734</v>
      </c>
      <c r="D25" s="27"/>
      <c r="E25" s="52">
        <v>2833</v>
      </c>
      <c r="F25" s="30"/>
      <c r="G25" s="27"/>
    </row>
    <row r="26" spans="2:7" s="24" customFormat="1" ht="15" customHeight="1">
      <c r="B26" s="24" t="s">
        <v>76</v>
      </c>
      <c r="C26" s="52">
        <v>-6834</v>
      </c>
      <c r="D26" s="27"/>
      <c r="E26" s="52">
        <v>-7602</v>
      </c>
      <c r="F26" s="30"/>
      <c r="G26" s="27"/>
    </row>
    <row r="27" spans="2:9" s="24" customFormat="1" ht="13.5" customHeight="1">
      <c r="B27" s="24" t="s">
        <v>77</v>
      </c>
      <c r="C27" s="52">
        <v>29</v>
      </c>
      <c r="D27" s="27"/>
      <c r="E27" s="52">
        <v>5</v>
      </c>
      <c r="F27" s="30"/>
      <c r="G27" s="27"/>
      <c r="I27" s="36"/>
    </row>
    <row r="28" spans="2:7" s="24" customFormat="1" ht="12" customHeight="1">
      <c r="B28" s="24" t="s">
        <v>74</v>
      </c>
      <c r="C28" s="52">
        <v>-211</v>
      </c>
      <c r="D28" s="27"/>
      <c r="E28" s="52">
        <v>255</v>
      </c>
      <c r="F28" s="30"/>
      <c r="G28" s="27"/>
    </row>
    <row r="29" spans="1:8" s="24" customFormat="1" ht="15" customHeight="1">
      <c r="A29" s="24" t="s">
        <v>121</v>
      </c>
      <c r="C29" s="33">
        <f>SUM(C20:C28)</f>
        <v>-7686</v>
      </c>
      <c r="D29" s="32"/>
      <c r="E29" s="33">
        <f>SUM(E20:E28)</f>
        <v>-3753</v>
      </c>
      <c r="F29" s="30"/>
      <c r="G29" s="27"/>
      <c r="H29" s="36"/>
    </row>
    <row r="30" spans="3:7" s="24" customFormat="1" ht="9" customHeight="1">
      <c r="C30" s="52"/>
      <c r="D30" s="27"/>
      <c r="E30" s="52"/>
      <c r="F30" s="30"/>
      <c r="G30" s="27"/>
    </row>
    <row r="31" spans="1:7" s="24" customFormat="1" ht="15">
      <c r="A31" s="29" t="s">
        <v>12</v>
      </c>
      <c r="C31" s="52"/>
      <c r="D31" s="27"/>
      <c r="E31" s="52"/>
      <c r="F31" s="30"/>
      <c r="G31" s="27"/>
    </row>
    <row r="32" spans="2:8" s="24" customFormat="1" ht="15">
      <c r="B32" s="24" t="s">
        <v>158</v>
      </c>
      <c r="C32" s="52">
        <v>15</v>
      </c>
      <c r="D32" s="27"/>
      <c r="E32" s="52">
        <v>0</v>
      </c>
      <c r="F32" s="30"/>
      <c r="G32" s="27"/>
      <c r="H32" s="36"/>
    </row>
    <row r="33" spans="2:8" s="24" customFormat="1" ht="15">
      <c r="B33" s="24" t="s">
        <v>160</v>
      </c>
      <c r="C33" s="52">
        <v>95040</v>
      </c>
      <c r="D33" s="27"/>
      <c r="E33" s="52">
        <v>0</v>
      </c>
      <c r="F33" s="30"/>
      <c r="G33" s="27"/>
      <c r="H33" s="36"/>
    </row>
    <row r="34" spans="2:7" s="24" customFormat="1" ht="15">
      <c r="B34" s="24" t="s">
        <v>82</v>
      </c>
      <c r="C34" s="52">
        <v>-922</v>
      </c>
      <c r="D34" s="27"/>
      <c r="E34" s="52">
        <v>-328</v>
      </c>
      <c r="F34" s="30"/>
      <c r="G34" s="27"/>
    </row>
    <row r="35" spans="2:7" s="24" customFormat="1" ht="15" hidden="1">
      <c r="B35" s="34" t="s">
        <v>78</v>
      </c>
      <c r="C35" s="52"/>
      <c r="D35" s="27"/>
      <c r="E35" s="52"/>
      <c r="F35" s="30"/>
      <c r="G35" s="27"/>
    </row>
    <row r="36" spans="1:7" s="24" customFormat="1" ht="15">
      <c r="A36" s="24" t="s">
        <v>157</v>
      </c>
      <c r="B36" s="35"/>
      <c r="C36" s="33">
        <f>SUM(C32:C35)</f>
        <v>94133</v>
      </c>
      <c r="D36" s="27"/>
      <c r="E36" s="33">
        <f>SUM(E34:E35)</f>
        <v>-328</v>
      </c>
      <c r="F36" s="30"/>
      <c r="G36" s="27"/>
    </row>
    <row r="37" spans="2:7" s="24" customFormat="1" ht="9" customHeight="1">
      <c r="B37" s="35"/>
      <c r="C37" s="52"/>
      <c r="D37" s="27"/>
      <c r="E37" s="52"/>
      <c r="F37" s="30"/>
      <c r="G37" s="27"/>
    </row>
    <row r="38" spans="1:7" s="24" customFormat="1" ht="15">
      <c r="A38" s="29" t="s">
        <v>13</v>
      </c>
      <c r="C38" s="52"/>
      <c r="D38" s="27"/>
      <c r="E38" s="52"/>
      <c r="F38" s="30"/>
      <c r="G38" s="27"/>
    </row>
    <row r="39" spans="1:7" s="24" customFormat="1" ht="15">
      <c r="A39" s="29"/>
      <c r="B39" s="24" t="s">
        <v>134</v>
      </c>
      <c r="C39" s="52">
        <v>-81978</v>
      </c>
      <c r="D39" s="27"/>
      <c r="E39" s="52">
        <v>493</v>
      </c>
      <c r="F39" s="30"/>
      <c r="G39" s="27"/>
    </row>
    <row r="40" spans="2:7" s="24" customFormat="1" ht="15">
      <c r="B40" s="24" t="s">
        <v>159</v>
      </c>
      <c r="C40" s="52">
        <v>-42</v>
      </c>
      <c r="D40" s="27"/>
      <c r="E40" s="52">
        <v>-96</v>
      </c>
      <c r="F40" s="30"/>
      <c r="G40" s="27"/>
    </row>
    <row r="41" spans="2:7" s="24" customFormat="1" ht="15" hidden="1">
      <c r="B41" s="24" t="s">
        <v>81</v>
      </c>
      <c r="C41" s="52"/>
      <c r="D41" s="27"/>
      <c r="E41" s="52"/>
      <c r="F41" s="30"/>
      <c r="G41" s="27"/>
    </row>
    <row r="42" spans="2:7" s="24" customFormat="1" ht="15" hidden="1">
      <c r="B42" s="24" t="s">
        <v>79</v>
      </c>
      <c r="C42" s="52"/>
      <c r="D42" s="27"/>
      <c r="E42" s="52"/>
      <c r="F42" s="30"/>
      <c r="G42" s="27"/>
    </row>
    <row r="43" spans="1:7" s="24" customFormat="1" ht="15">
      <c r="A43" s="24" t="s">
        <v>122</v>
      </c>
      <c r="C43" s="33">
        <f>SUM(C39:C42)</f>
        <v>-82020</v>
      </c>
      <c r="D43" s="27"/>
      <c r="E43" s="33">
        <f>SUM(E39:E42)</f>
        <v>397</v>
      </c>
      <c r="F43" s="30"/>
      <c r="G43" s="27"/>
    </row>
    <row r="44" spans="3:7" s="24" customFormat="1" ht="9" customHeight="1">
      <c r="C44" s="52"/>
      <c r="D44" s="27"/>
      <c r="E44" s="52"/>
      <c r="F44" s="30"/>
      <c r="G44" s="27"/>
    </row>
    <row r="45" spans="1:7" s="24" customFormat="1" ht="15">
      <c r="A45" s="24" t="s">
        <v>14</v>
      </c>
      <c r="C45" s="27">
        <f>SUM(C29+C36+C43)</f>
        <v>4427</v>
      </c>
      <c r="D45" s="27"/>
      <c r="E45" s="27">
        <f>SUM(E29+E36+E43)</f>
        <v>-3684</v>
      </c>
      <c r="F45" s="30"/>
      <c r="G45" s="27"/>
    </row>
    <row r="46" spans="3:7" s="24" customFormat="1" ht="9" customHeight="1">
      <c r="C46" s="52"/>
      <c r="D46" s="27"/>
      <c r="E46" s="52"/>
      <c r="F46" s="30"/>
      <c r="G46" s="27"/>
    </row>
    <row r="47" spans="1:7" s="24" customFormat="1" ht="15">
      <c r="A47" s="24" t="s">
        <v>119</v>
      </c>
      <c r="C47" s="52">
        <v>-70542</v>
      </c>
      <c r="D47" s="27"/>
      <c r="E47" s="52">
        <v>-65898</v>
      </c>
      <c r="F47" s="30"/>
      <c r="G47" s="27"/>
    </row>
    <row r="48" spans="1:7" s="24" customFormat="1" ht="15">
      <c r="A48" s="24" t="s">
        <v>120</v>
      </c>
      <c r="C48" s="33">
        <f>SUM(C45:C47)</f>
        <v>-66115</v>
      </c>
      <c r="D48" s="27"/>
      <c r="E48" s="33">
        <f>SUM(E45:E47)</f>
        <v>-69582</v>
      </c>
      <c r="F48" s="30"/>
      <c r="G48" s="27"/>
    </row>
    <row r="49" spans="3:7" s="24" customFormat="1" ht="15">
      <c r="C49" s="54"/>
      <c r="D49" s="27"/>
      <c r="E49" s="54"/>
      <c r="F49" s="30"/>
      <c r="G49" s="27"/>
    </row>
    <row r="50" spans="3:7" s="24" customFormat="1" ht="15">
      <c r="C50" s="49"/>
      <c r="D50" s="27"/>
      <c r="E50" s="49"/>
      <c r="F50" s="30"/>
      <c r="G50" s="27"/>
    </row>
    <row r="51" spans="3:7" s="24" customFormat="1" ht="15">
      <c r="C51" s="54"/>
      <c r="D51" s="27"/>
      <c r="E51" s="54"/>
      <c r="F51" s="30"/>
      <c r="G51" s="27"/>
    </row>
    <row r="52" spans="3:7" s="24" customFormat="1" ht="15">
      <c r="C52" s="54"/>
      <c r="D52" s="27"/>
      <c r="E52" s="54"/>
      <c r="F52" s="30"/>
      <c r="G52" s="27"/>
    </row>
    <row r="53" spans="3:7" s="24" customFormat="1" ht="15">
      <c r="C53" s="54"/>
      <c r="D53" s="27"/>
      <c r="E53" s="54"/>
      <c r="F53" s="30"/>
      <c r="G53" s="27"/>
    </row>
    <row r="54" spans="3:7" s="24" customFormat="1" ht="15">
      <c r="C54" s="54"/>
      <c r="D54" s="27"/>
      <c r="E54" s="54"/>
      <c r="F54" s="30"/>
      <c r="G54" s="27"/>
    </row>
    <row r="55" spans="3:7" s="24" customFormat="1" ht="18" customHeight="1">
      <c r="C55" s="52"/>
      <c r="D55" s="30"/>
      <c r="E55" s="52"/>
      <c r="F55" s="26"/>
      <c r="G55" s="27"/>
    </row>
    <row r="56" spans="1:7" s="24" customFormat="1" ht="27" customHeight="1">
      <c r="A56" s="140" t="s">
        <v>113</v>
      </c>
      <c r="B56" s="140"/>
      <c r="C56" s="140"/>
      <c r="D56" s="140"/>
      <c r="E56" s="140"/>
      <c r="F56" s="26"/>
      <c r="G56" s="27"/>
    </row>
    <row r="57" spans="3:7" s="24" customFormat="1" ht="15">
      <c r="C57" s="49"/>
      <c r="E57" s="49"/>
      <c r="F57" s="26"/>
      <c r="G57" s="27"/>
    </row>
    <row r="58" spans="3:7" s="24" customFormat="1" ht="15">
      <c r="C58" s="49"/>
      <c r="E58" s="49"/>
      <c r="F58" s="26"/>
      <c r="G58" s="27"/>
    </row>
    <row r="59" spans="2:9" s="24" customFormat="1" ht="15">
      <c r="B59" s="46"/>
      <c r="C59" s="54"/>
      <c r="D59" s="46"/>
      <c r="E59" s="54"/>
      <c r="F59" s="57"/>
      <c r="G59" s="32"/>
      <c r="H59" s="46"/>
      <c r="I59" s="46"/>
    </row>
    <row r="60" spans="2:9" s="24" customFormat="1" ht="15">
      <c r="B60" s="58"/>
      <c r="C60" s="54"/>
      <c r="D60" s="46"/>
      <c r="E60" s="54"/>
      <c r="F60" s="57"/>
      <c r="G60" s="32"/>
      <c r="H60" s="46"/>
      <c r="I60" s="46"/>
    </row>
    <row r="61" spans="2:9" s="24" customFormat="1" ht="15">
      <c r="B61" s="46"/>
      <c r="C61" s="54"/>
      <c r="D61" s="46"/>
      <c r="E61" s="54"/>
      <c r="F61" s="57"/>
      <c r="G61" s="32"/>
      <c r="H61" s="46"/>
      <c r="I61" s="46"/>
    </row>
    <row r="62" spans="2:9" s="24" customFormat="1" ht="15">
      <c r="B62" s="46"/>
      <c r="C62" s="59"/>
      <c r="D62" s="46"/>
      <c r="E62" s="59"/>
      <c r="F62" s="57"/>
      <c r="G62" s="60"/>
      <c r="H62" s="46"/>
      <c r="I62" s="46"/>
    </row>
    <row r="63" spans="2:9" s="24" customFormat="1" ht="15">
      <c r="B63" s="46"/>
      <c r="C63" s="61"/>
      <c r="D63" s="46"/>
      <c r="E63" s="61"/>
      <c r="F63" s="57"/>
      <c r="G63" s="32"/>
      <c r="H63" s="46"/>
      <c r="I63" s="46"/>
    </row>
    <row r="64" spans="2:9" s="24" customFormat="1" ht="15">
      <c r="B64" s="46"/>
      <c r="C64" s="62"/>
      <c r="D64" s="46"/>
      <c r="E64" s="62"/>
      <c r="F64" s="57"/>
      <c r="G64" s="32"/>
      <c r="H64" s="46"/>
      <c r="I64" s="46"/>
    </row>
    <row r="65" spans="2:9" s="24" customFormat="1" ht="15">
      <c r="B65" s="46"/>
      <c r="C65" s="54"/>
      <c r="D65" s="46"/>
      <c r="E65" s="54"/>
      <c r="F65" s="57"/>
      <c r="G65" s="32"/>
      <c r="H65" s="46"/>
      <c r="I65" s="46"/>
    </row>
    <row r="66" spans="2:9" s="24" customFormat="1" ht="15">
      <c r="B66" s="46"/>
      <c r="C66" s="61"/>
      <c r="D66" s="46"/>
      <c r="E66" s="61"/>
      <c r="F66" s="57"/>
      <c r="G66" s="32"/>
      <c r="H66" s="46"/>
      <c r="I66" s="46"/>
    </row>
    <row r="67" spans="2:9" s="24" customFormat="1" ht="15">
      <c r="B67" s="46"/>
      <c r="C67" s="61"/>
      <c r="D67" s="46"/>
      <c r="E67" s="61"/>
      <c r="F67" s="57"/>
      <c r="G67" s="32"/>
      <c r="H67" s="46"/>
      <c r="I67" s="46"/>
    </row>
    <row r="68" spans="2:9" s="24" customFormat="1" ht="15">
      <c r="B68" s="46"/>
      <c r="C68" s="61"/>
      <c r="D68" s="46"/>
      <c r="E68" s="61"/>
      <c r="F68" s="57"/>
      <c r="G68" s="32"/>
      <c r="H68" s="46"/>
      <c r="I68" s="46"/>
    </row>
    <row r="69" spans="2:9" s="24" customFormat="1" ht="15">
      <c r="B69" s="46"/>
      <c r="C69" s="61"/>
      <c r="D69" s="46"/>
      <c r="E69" s="61"/>
      <c r="F69" s="57"/>
      <c r="G69" s="32"/>
      <c r="H69" s="46"/>
      <c r="I69" s="46"/>
    </row>
    <row r="70" spans="2:9" s="24" customFormat="1" ht="15">
      <c r="B70" s="46"/>
      <c r="C70" s="61"/>
      <c r="D70" s="46"/>
      <c r="E70" s="61"/>
      <c r="F70" s="57"/>
      <c r="G70" s="32"/>
      <c r="H70" s="46"/>
      <c r="I70" s="46"/>
    </row>
    <row r="71" spans="2:9" s="24" customFormat="1" ht="15">
      <c r="B71" s="46"/>
      <c r="C71" s="61"/>
      <c r="D71" s="46"/>
      <c r="E71" s="61"/>
      <c r="F71" s="57"/>
      <c r="G71" s="32"/>
      <c r="H71" s="46"/>
      <c r="I71" s="46"/>
    </row>
    <row r="72" spans="2:9" s="24" customFormat="1" ht="15">
      <c r="B72" s="46"/>
      <c r="C72" s="61"/>
      <c r="D72" s="46"/>
      <c r="E72" s="61"/>
      <c r="F72" s="57"/>
      <c r="G72" s="32"/>
      <c r="H72" s="46"/>
      <c r="I72" s="46"/>
    </row>
    <row r="73" spans="2:9" s="24" customFormat="1" ht="15">
      <c r="B73" s="46"/>
      <c r="C73" s="61"/>
      <c r="D73" s="46"/>
      <c r="E73" s="61"/>
      <c r="F73" s="57"/>
      <c r="G73" s="32"/>
      <c r="H73" s="46"/>
      <c r="I73" s="46"/>
    </row>
    <row r="74" spans="2:9" s="24" customFormat="1" ht="15">
      <c r="B74" s="46"/>
      <c r="C74" s="61"/>
      <c r="D74" s="46"/>
      <c r="E74" s="61"/>
      <c r="F74" s="57"/>
      <c r="G74" s="32"/>
      <c r="H74" s="46"/>
      <c r="I74" s="46"/>
    </row>
    <row r="75" spans="2:9" s="24" customFormat="1" ht="15">
      <c r="B75" s="46"/>
      <c r="C75" s="61"/>
      <c r="D75" s="46"/>
      <c r="E75" s="61"/>
      <c r="F75" s="57"/>
      <c r="G75" s="32"/>
      <c r="H75" s="46"/>
      <c r="I75" s="46"/>
    </row>
    <row r="76" spans="2:9" s="24" customFormat="1" ht="15">
      <c r="B76" s="46"/>
      <c r="C76" s="61"/>
      <c r="D76" s="46"/>
      <c r="E76" s="61"/>
      <c r="F76" s="57"/>
      <c r="G76" s="32"/>
      <c r="H76" s="46"/>
      <c r="I76" s="46"/>
    </row>
    <row r="77" spans="3:7" s="24" customFormat="1" ht="15">
      <c r="C77" s="49"/>
      <c r="E77" s="49"/>
      <c r="F77" s="26"/>
      <c r="G77" s="27"/>
    </row>
    <row r="78" spans="3:7" s="24" customFormat="1" ht="15">
      <c r="C78" s="49"/>
      <c r="E78" s="49"/>
      <c r="F78" s="26"/>
      <c r="G78" s="27"/>
    </row>
    <row r="79" spans="3:7" s="24" customFormat="1" ht="15">
      <c r="C79" s="49"/>
      <c r="E79" s="49"/>
      <c r="F79" s="26"/>
      <c r="G79" s="27"/>
    </row>
    <row r="80" spans="3:7" s="24" customFormat="1" ht="15">
      <c r="C80" s="49"/>
      <c r="E80" s="49"/>
      <c r="F80" s="26"/>
      <c r="G80" s="27"/>
    </row>
    <row r="81" spans="3:7" s="24" customFormat="1" ht="15">
      <c r="C81" s="49"/>
      <c r="E81" s="49"/>
      <c r="F81" s="26"/>
      <c r="G81" s="27"/>
    </row>
    <row r="82" spans="3:7" s="24" customFormat="1" ht="15">
      <c r="C82" s="49"/>
      <c r="E82" s="49"/>
      <c r="F82" s="26"/>
      <c r="G82" s="27"/>
    </row>
    <row r="83" spans="3:7" s="24" customFormat="1" ht="15">
      <c r="C83" s="49"/>
      <c r="E83" s="49"/>
      <c r="F83" s="26"/>
      <c r="G83" s="27"/>
    </row>
    <row r="84" spans="3:7" s="24" customFormat="1" ht="15">
      <c r="C84" s="49"/>
      <c r="E84" s="49"/>
      <c r="F84" s="26"/>
      <c r="G84" s="27"/>
    </row>
    <row r="85" spans="3:7" s="24" customFormat="1" ht="15">
      <c r="C85" s="49"/>
      <c r="E85" s="49"/>
      <c r="F85" s="26"/>
      <c r="G85" s="27"/>
    </row>
    <row r="86" spans="3:7" s="24" customFormat="1" ht="15">
      <c r="C86" s="49"/>
      <c r="E86" s="49"/>
      <c r="F86" s="26"/>
      <c r="G86" s="27"/>
    </row>
    <row r="87" spans="3:7" s="24" customFormat="1" ht="15">
      <c r="C87" s="49"/>
      <c r="E87" s="49"/>
      <c r="F87" s="26"/>
      <c r="G87" s="27"/>
    </row>
    <row r="88" spans="3:7" s="24" customFormat="1" ht="15">
      <c r="C88" s="49"/>
      <c r="E88" s="49"/>
      <c r="F88" s="26"/>
      <c r="G88" s="27"/>
    </row>
    <row r="89" spans="3:7" s="24" customFormat="1" ht="15">
      <c r="C89" s="49"/>
      <c r="E89" s="49"/>
      <c r="F89" s="26"/>
      <c r="G89" s="27"/>
    </row>
    <row r="90" spans="3:7" s="24" customFormat="1" ht="15">
      <c r="C90" s="49"/>
      <c r="E90" s="49"/>
      <c r="F90" s="26"/>
      <c r="G90" s="27"/>
    </row>
    <row r="91" spans="3:7" s="24" customFormat="1" ht="15">
      <c r="C91" s="49"/>
      <c r="E91" s="49"/>
      <c r="F91" s="26"/>
      <c r="G91" s="27"/>
    </row>
    <row r="92" spans="3:7" s="24" customFormat="1" ht="15">
      <c r="C92" s="49"/>
      <c r="E92" s="49"/>
      <c r="F92" s="26"/>
      <c r="G92" s="27"/>
    </row>
    <row r="93" spans="3:7" s="24" customFormat="1" ht="15">
      <c r="C93" s="49"/>
      <c r="E93" s="49"/>
      <c r="F93" s="26"/>
      <c r="G93" s="27"/>
    </row>
    <row r="94" spans="3:7" s="24" customFormat="1" ht="15">
      <c r="C94" s="49"/>
      <c r="E94" s="49"/>
      <c r="F94" s="26"/>
      <c r="G94" s="27"/>
    </row>
    <row r="95" spans="3:7" s="24" customFormat="1" ht="15">
      <c r="C95" s="49"/>
      <c r="E95" s="49"/>
      <c r="F95" s="26"/>
      <c r="G95" s="27"/>
    </row>
    <row r="96" spans="3:7" s="24" customFormat="1" ht="15">
      <c r="C96" s="49"/>
      <c r="E96" s="49"/>
      <c r="F96" s="26"/>
      <c r="G96" s="27"/>
    </row>
    <row r="97" spans="3:7" s="24" customFormat="1" ht="15">
      <c r="C97" s="49"/>
      <c r="E97" s="49"/>
      <c r="F97" s="26"/>
      <c r="G97" s="27"/>
    </row>
    <row r="98" spans="3:7" s="24" customFormat="1" ht="15">
      <c r="C98" s="49"/>
      <c r="E98" s="49"/>
      <c r="F98" s="26"/>
      <c r="G98" s="27"/>
    </row>
    <row r="99" spans="3:7" s="24" customFormat="1" ht="15">
      <c r="C99" s="49"/>
      <c r="E99" s="49"/>
      <c r="F99" s="26"/>
      <c r="G99" s="27"/>
    </row>
    <row r="100" spans="3:7" s="24" customFormat="1" ht="15">
      <c r="C100" s="49"/>
      <c r="E100" s="49"/>
      <c r="F100" s="26"/>
      <c r="G100" s="27"/>
    </row>
    <row r="101" spans="3:7" s="24" customFormat="1" ht="15">
      <c r="C101" s="49"/>
      <c r="E101" s="49"/>
      <c r="F101" s="26"/>
      <c r="G101" s="27"/>
    </row>
    <row r="102" spans="3:7" s="24" customFormat="1" ht="15">
      <c r="C102" s="49"/>
      <c r="E102" s="49"/>
      <c r="F102" s="26"/>
      <c r="G102" s="27"/>
    </row>
    <row r="103" spans="3:7" s="24" customFormat="1" ht="15">
      <c r="C103" s="49"/>
      <c r="E103" s="49"/>
      <c r="F103" s="26"/>
      <c r="G103" s="27"/>
    </row>
    <row r="104" spans="3:7" s="24" customFormat="1" ht="15">
      <c r="C104" s="49"/>
      <c r="E104" s="49"/>
      <c r="F104" s="26"/>
      <c r="G104" s="27"/>
    </row>
    <row r="105" spans="3:7" s="24" customFormat="1" ht="15">
      <c r="C105" s="49"/>
      <c r="E105" s="49"/>
      <c r="F105" s="26"/>
      <c r="G105" s="27"/>
    </row>
    <row r="106" spans="3:7" s="24" customFormat="1" ht="15">
      <c r="C106" s="49"/>
      <c r="E106" s="49"/>
      <c r="F106" s="26"/>
      <c r="G106" s="27"/>
    </row>
    <row r="107" spans="3:7" s="24" customFormat="1" ht="15">
      <c r="C107" s="49"/>
      <c r="E107" s="49"/>
      <c r="F107" s="26"/>
      <c r="G107" s="27"/>
    </row>
    <row r="108" spans="3:7" s="24" customFormat="1" ht="15">
      <c r="C108" s="49"/>
      <c r="E108" s="49"/>
      <c r="F108" s="26"/>
      <c r="G108" s="27"/>
    </row>
    <row r="109" spans="3:7" s="24" customFormat="1" ht="15">
      <c r="C109" s="49"/>
      <c r="E109" s="49"/>
      <c r="F109" s="26"/>
      <c r="G109" s="27"/>
    </row>
    <row r="110" spans="3:7" s="24" customFormat="1" ht="15">
      <c r="C110" s="49"/>
      <c r="E110" s="49"/>
      <c r="F110" s="26"/>
      <c r="G110" s="27"/>
    </row>
    <row r="111" spans="3:7" s="24" customFormat="1" ht="15">
      <c r="C111" s="49"/>
      <c r="E111" s="49"/>
      <c r="F111" s="26"/>
      <c r="G111" s="27"/>
    </row>
    <row r="112" spans="3:7" s="24" customFormat="1" ht="15">
      <c r="C112" s="49"/>
      <c r="E112" s="49"/>
      <c r="F112" s="26"/>
      <c r="G112" s="27"/>
    </row>
    <row r="113" spans="3:7" s="24" customFormat="1" ht="15">
      <c r="C113" s="49"/>
      <c r="E113" s="49"/>
      <c r="F113" s="26"/>
      <c r="G113" s="27"/>
    </row>
    <row r="114" spans="3:7" s="24" customFormat="1" ht="15">
      <c r="C114" s="49"/>
      <c r="E114" s="49"/>
      <c r="F114" s="26"/>
      <c r="G114" s="27"/>
    </row>
    <row r="115" spans="3:7" s="24" customFormat="1" ht="15">
      <c r="C115" s="49"/>
      <c r="E115" s="49"/>
      <c r="F115" s="26"/>
      <c r="G115" s="27"/>
    </row>
    <row r="116" spans="3:7" s="24" customFormat="1" ht="15">
      <c r="C116" s="49"/>
      <c r="E116" s="49"/>
      <c r="F116" s="26"/>
      <c r="G116" s="27"/>
    </row>
    <row r="117" spans="3:7" s="24" customFormat="1" ht="15">
      <c r="C117" s="49"/>
      <c r="E117" s="49"/>
      <c r="F117" s="26"/>
      <c r="G117" s="27"/>
    </row>
    <row r="118" spans="3:7" s="24" customFormat="1" ht="15">
      <c r="C118" s="49"/>
      <c r="E118" s="49"/>
      <c r="F118" s="26"/>
      <c r="G118" s="27"/>
    </row>
    <row r="119" spans="3:7" s="24" customFormat="1" ht="15">
      <c r="C119" s="49"/>
      <c r="E119" s="49"/>
      <c r="F119" s="26"/>
      <c r="G119" s="27"/>
    </row>
    <row r="120" spans="3:7" s="24" customFormat="1" ht="15">
      <c r="C120" s="49"/>
      <c r="E120" s="49"/>
      <c r="F120" s="26"/>
      <c r="G120" s="27"/>
    </row>
    <row r="121" spans="3:7" s="24" customFormat="1" ht="15">
      <c r="C121" s="49"/>
      <c r="E121" s="49"/>
      <c r="F121" s="26"/>
      <c r="G121" s="27"/>
    </row>
    <row r="122" spans="3:7" s="24" customFormat="1" ht="15">
      <c r="C122" s="49"/>
      <c r="E122" s="49"/>
      <c r="F122" s="26"/>
      <c r="G122" s="27"/>
    </row>
    <row r="123" spans="3:7" s="24" customFormat="1" ht="15">
      <c r="C123" s="49"/>
      <c r="E123" s="49"/>
      <c r="F123" s="26"/>
      <c r="G123" s="27"/>
    </row>
    <row r="124" spans="3:7" s="24" customFormat="1" ht="15">
      <c r="C124" s="49"/>
      <c r="E124" s="49"/>
      <c r="F124" s="26"/>
      <c r="G124" s="27"/>
    </row>
    <row r="125" spans="3:7" s="24" customFormat="1" ht="15">
      <c r="C125" s="49"/>
      <c r="E125" s="49"/>
      <c r="F125" s="26"/>
      <c r="G125" s="27"/>
    </row>
    <row r="126" spans="3:7" s="24" customFormat="1" ht="15">
      <c r="C126" s="49"/>
      <c r="E126" s="49"/>
      <c r="F126" s="26"/>
      <c r="G126" s="27"/>
    </row>
    <row r="127" spans="3:7" s="24" customFormat="1" ht="15">
      <c r="C127" s="49"/>
      <c r="E127" s="49"/>
      <c r="F127" s="26"/>
      <c r="G127" s="27"/>
    </row>
    <row r="128" spans="3:7" s="24" customFormat="1" ht="15">
      <c r="C128" s="49"/>
      <c r="E128" s="49"/>
      <c r="F128" s="26"/>
      <c r="G128" s="27"/>
    </row>
    <row r="129" spans="3:7" s="24" customFormat="1" ht="15">
      <c r="C129" s="49"/>
      <c r="E129" s="49"/>
      <c r="F129" s="26"/>
      <c r="G129" s="27"/>
    </row>
    <row r="130" spans="3:7" s="24" customFormat="1" ht="15">
      <c r="C130" s="49"/>
      <c r="E130" s="49"/>
      <c r="F130" s="26"/>
      <c r="G130" s="27"/>
    </row>
    <row r="131" spans="3:7" s="24" customFormat="1" ht="15">
      <c r="C131" s="49"/>
      <c r="E131" s="49"/>
      <c r="F131" s="26"/>
      <c r="G131" s="27"/>
    </row>
    <row r="132" spans="3:7" s="24" customFormat="1" ht="15">
      <c r="C132" s="49"/>
      <c r="E132" s="49"/>
      <c r="F132" s="26"/>
      <c r="G132" s="27"/>
    </row>
    <row r="133" spans="3:7" s="24" customFormat="1" ht="15">
      <c r="C133" s="49"/>
      <c r="E133" s="49"/>
      <c r="F133" s="26"/>
      <c r="G133" s="27"/>
    </row>
    <row r="134" spans="3:7" s="24" customFormat="1" ht="15">
      <c r="C134" s="49"/>
      <c r="E134" s="49"/>
      <c r="F134" s="26"/>
      <c r="G134" s="27"/>
    </row>
    <row r="135" spans="3:7" s="24" customFormat="1" ht="15">
      <c r="C135" s="49"/>
      <c r="E135" s="49"/>
      <c r="F135" s="26"/>
      <c r="G135" s="27"/>
    </row>
    <row r="136" spans="3:7" s="24" customFormat="1" ht="15">
      <c r="C136" s="49"/>
      <c r="E136" s="49"/>
      <c r="F136" s="26"/>
      <c r="G136" s="27"/>
    </row>
    <row r="137" spans="3:7" s="24" customFormat="1" ht="15">
      <c r="C137" s="49"/>
      <c r="E137" s="49"/>
      <c r="F137" s="26"/>
      <c r="G137" s="27"/>
    </row>
    <row r="138" spans="3:7" s="24" customFormat="1" ht="15">
      <c r="C138" s="49"/>
      <c r="E138" s="49"/>
      <c r="F138" s="26"/>
      <c r="G138" s="27"/>
    </row>
    <row r="139" spans="3:7" s="24" customFormat="1" ht="15">
      <c r="C139" s="49"/>
      <c r="E139" s="49"/>
      <c r="F139" s="26"/>
      <c r="G139" s="27"/>
    </row>
    <row r="140" spans="3:7" s="24" customFormat="1" ht="15">
      <c r="C140" s="49"/>
      <c r="E140" s="49"/>
      <c r="F140" s="26"/>
      <c r="G140" s="27"/>
    </row>
    <row r="141" spans="3:7" s="24" customFormat="1" ht="15">
      <c r="C141" s="49"/>
      <c r="E141" s="49"/>
      <c r="F141" s="26"/>
      <c r="G141" s="27"/>
    </row>
    <row r="142" spans="3:7" s="24" customFormat="1" ht="15">
      <c r="C142" s="49"/>
      <c r="E142" s="49"/>
      <c r="F142" s="26"/>
      <c r="G142" s="27"/>
    </row>
    <row r="143" spans="3:7" s="24" customFormat="1" ht="15">
      <c r="C143" s="49"/>
      <c r="E143" s="49"/>
      <c r="F143" s="26"/>
      <c r="G143" s="27"/>
    </row>
    <row r="144" spans="3:7" s="24" customFormat="1" ht="15">
      <c r="C144" s="49"/>
      <c r="E144" s="49"/>
      <c r="F144" s="26"/>
      <c r="G144" s="27"/>
    </row>
    <row r="145" spans="3:7" s="24" customFormat="1" ht="15">
      <c r="C145" s="49"/>
      <c r="E145" s="49"/>
      <c r="F145" s="26"/>
      <c r="G145" s="27"/>
    </row>
    <row r="146" spans="3:7" s="24" customFormat="1" ht="15">
      <c r="C146" s="49"/>
      <c r="E146" s="49"/>
      <c r="F146" s="26"/>
      <c r="G146" s="27"/>
    </row>
    <row r="147" spans="3:7" s="24" customFormat="1" ht="15">
      <c r="C147" s="49"/>
      <c r="E147" s="49"/>
      <c r="F147" s="26"/>
      <c r="G147" s="27"/>
    </row>
    <row r="148" spans="3:7" s="24" customFormat="1" ht="15">
      <c r="C148" s="49"/>
      <c r="E148" s="49"/>
      <c r="F148" s="26"/>
      <c r="G148" s="27"/>
    </row>
    <row r="149" spans="3:7" s="24" customFormat="1" ht="15">
      <c r="C149" s="49"/>
      <c r="E149" s="49"/>
      <c r="F149" s="26"/>
      <c r="G149" s="27"/>
    </row>
    <row r="150" spans="3:7" s="24" customFormat="1" ht="15">
      <c r="C150" s="49"/>
      <c r="E150" s="49"/>
      <c r="F150" s="26"/>
      <c r="G150" s="27"/>
    </row>
    <row r="151" spans="3:7" s="24" customFormat="1" ht="15">
      <c r="C151" s="49"/>
      <c r="E151" s="49"/>
      <c r="F151" s="26"/>
      <c r="G151" s="27"/>
    </row>
    <row r="152" spans="3:7" s="24" customFormat="1" ht="15">
      <c r="C152" s="49"/>
      <c r="E152" s="49"/>
      <c r="F152" s="26"/>
      <c r="G152" s="27"/>
    </row>
    <row r="153" spans="3:7" s="24" customFormat="1" ht="15">
      <c r="C153" s="49"/>
      <c r="E153" s="49"/>
      <c r="F153" s="26"/>
      <c r="G153" s="27"/>
    </row>
    <row r="154" spans="3:7" s="24" customFormat="1" ht="15">
      <c r="C154" s="49"/>
      <c r="E154" s="49"/>
      <c r="F154" s="26"/>
      <c r="G154" s="27"/>
    </row>
    <row r="155" spans="3:7" s="24" customFormat="1" ht="15">
      <c r="C155" s="49"/>
      <c r="E155" s="49"/>
      <c r="F155" s="26"/>
      <c r="G155" s="27"/>
    </row>
    <row r="156" spans="3:7" s="24" customFormat="1" ht="15">
      <c r="C156" s="49"/>
      <c r="E156" s="49"/>
      <c r="F156" s="26"/>
      <c r="G156" s="27"/>
    </row>
    <row r="157" spans="3:7" s="24" customFormat="1" ht="15">
      <c r="C157" s="49"/>
      <c r="E157" s="49"/>
      <c r="F157" s="26"/>
      <c r="G157" s="27"/>
    </row>
    <row r="158" spans="3:7" s="24" customFormat="1" ht="15">
      <c r="C158" s="49"/>
      <c r="E158" s="49"/>
      <c r="F158" s="26"/>
      <c r="G158" s="27"/>
    </row>
    <row r="159" spans="3:7" s="24" customFormat="1" ht="15">
      <c r="C159" s="49"/>
      <c r="E159" s="49"/>
      <c r="F159" s="26"/>
      <c r="G159" s="27"/>
    </row>
    <row r="160" spans="3:7" s="24" customFormat="1" ht="15">
      <c r="C160" s="49"/>
      <c r="E160" s="49"/>
      <c r="F160" s="26"/>
      <c r="G160" s="27"/>
    </row>
    <row r="161" spans="3:7" s="24" customFormat="1" ht="15">
      <c r="C161" s="49"/>
      <c r="E161" s="49"/>
      <c r="F161" s="26"/>
      <c r="G161" s="27"/>
    </row>
    <row r="162" spans="3:7" s="24" customFormat="1" ht="15">
      <c r="C162" s="49"/>
      <c r="E162" s="49"/>
      <c r="F162" s="26"/>
      <c r="G162" s="27"/>
    </row>
    <row r="163" spans="3:7" s="24" customFormat="1" ht="15">
      <c r="C163" s="49"/>
      <c r="E163" s="49"/>
      <c r="F163" s="26"/>
      <c r="G163" s="27"/>
    </row>
    <row r="164" spans="3:7" s="24" customFormat="1" ht="15">
      <c r="C164" s="49"/>
      <c r="E164" s="49"/>
      <c r="F164" s="26"/>
      <c r="G164" s="27"/>
    </row>
    <row r="165" spans="3:7" s="24" customFormat="1" ht="15">
      <c r="C165" s="49"/>
      <c r="E165" s="49"/>
      <c r="F165" s="26"/>
      <c r="G165" s="27"/>
    </row>
    <row r="166" spans="3:7" s="24" customFormat="1" ht="15">
      <c r="C166" s="49"/>
      <c r="E166" s="49"/>
      <c r="F166" s="26"/>
      <c r="G166" s="27"/>
    </row>
    <row r="167" spans="3:7" s="24" customFormat="1" ht="15">
      <c r="C167" s="49"/>
      <c r="E167" s="49"/>
      <c r="F167" s="26"/>
      <c r="G167" s="27"/>
    </row>
    <row r="168" spans="3:7" s="24" customFormat="1" ht="15">
      <c r="C168" s="49"/>
      <c r="E168" s="49"/>
      <c r="F168" s="26"/>
      <c r="G168" s="27"/>
    </row>
    <row r="169" spans="3:7" s="24" customFormat="1" ht="15">
      <c r="C169" s="49"/>
      <c r="E169" s="49"/>
      <c r="F169" s="26"/>
      <c r="G169" s="27"/>
    </row>
    <row r="170" spans="3:7" s="24" customFormat="1" ht="15">
      <c r="C170" s="49"/>
      <c r="E170" s="49"/>
      <c r="F170" s="26"/>
      <c r="G170" s="27"/>
    </row>
    <row r="171" spans="3:7" s="24" customFormat="1" ht="15">
      <c r="C171" s="49"/>
      <c r="E171" s="49"/>
      <c r="F171" s="26"/>
      <c r="G171" s="27"/>
    </row>
    <row r="172" spans="3:7" s="24" customFormat="1" ht="15">
      <c r="C172" s="49"/>
      <c r="E172" s="49"/>
      <c r="F172" s="26"/>
      <c r="G172" s="27"/>
    </row>
    <row r="173" spans="3:7" s="24" customFormat="1" ht="15">
      <c r="C173" s="49"/>
      <c r="E173" s="49"/>
      <c r="F173" s="26"/>
      <c r="G173" s="27"/>
    </row>
    <row r="174" spans="3:7" s="24" customFormat="1" ht="15">
      <c r="C174" s="49"/>
      <c r="E174" s="49"/>
      <c r="F174" s="26"/>
      <c r="G174" s="27"/>
    </row>
    <row r="175" spans="3:7" s="24" customFormat="1" ht="15">
      <c r="C175" s="49"/>
      <c r="E175" s="49"/>
      <c r="F175" s="26"/>
      <c r="G175" s="27"/>
    </row>
    <row r="176" spans="3:7" s="24" customFormat="1" ht="15">
      <c r="C176" s="49"/>
      <c r="E176" s="49"/>
      <c r="F176" s="26"/>
      <c r="G176" s="27"/>
    </row>
    <row r="177" spans="3:7" s="24" customFormat="1" ht="15">
      <c r="C177" s="49"/>
      <c r="E177" s="49"/>
      <c r="F177" s="26"/>
      <c r="G177" s="27"/>
    </row>
    <row r="178" spans="3:7" s="24" customFormat="1" ht="15">
      <c r="C178" s="49"/>
      <c r="E178" s="49"/>
      <c r="F178" s="26"/>
      <c r="G178" s="27"/>
    </row>
    <row r="179" spans="3:7" s="24" customFormat="1" ht="15">
      <c r="C179" s="49"/>
      <c r="E179" s="49"/>
      <c r="F179" s="26"/>
      <c r="G179" s="27"/>
    </row>
    <row r="180" spans="3:7" s="24" customFormat="1" ht="15">
      <c r="C180" s="49"/>
      <c r="E180" s="49"/>
      <c r="F180" s="26"/>
      <c r="G180" s="27"/>
    </row>
    <row r="181" spans="3:7" s="24" customFormat="1" ht="15">
      <c r="C181" s="49"/>
      <c r="E181" s="49"/>
      <c r="F181" s="26"/>
      <c r="G181" s="27"/>
    </row>
    <row r="182" spans="3:7" s="24" customFormat="1" ht="15">
      <c r="C182" s="49"/>
      <c r="E182" s="49"/>
      <c r="F182" s="26"/>
      <c r="G182" s="27"/>
    </row>
    <row r="183" spans="3:7" s="24" customFormat="1" ht="15">
      <c r="C183" s="49"/>
      <c r="E183" s="49"/>
      <c r="F183" s="26"/>
      <c r="G183" s="27"/>
    </row>
    <row r="184" spans="3:7" s="24" customFormat="1" ht="15">
      <c r="C184" s="49"/>
      <c r="E184" s="49"/>
      <c r="F184" s="26"/>
      <c r="G184" s="27"/>
    </row>
    <row r="185" spans="3:7" s="24" customFormat="1" ht="15">
      <c r="C185" s="49"/>
      <c r="E185" s="49"/>
      <c r="F185" s="26"/>
      <c r="G185" s="27"/>
    </row>
    <row r="186" spans="3:7" s="24" customFormat="1" ht="15">
      <c r="C186" s="49"/>
      <c r="E186" s="49"/>
      <c r="F186" s="26"/>
      <c r="G186" s="27"/>
    </row>
    <row r="187" spans="3:7" s="24" customFormat="1" ht="15">
      <c r="C187" s="49"/>
      <c r="E187" s="49"/>
      <c r="F187" s="26"/>
      <c r="G187" s="27"/>
    </row>
  </sheetData>
  <sheetProtection/>
  <mergeCells count="1">
    <mergeCell ref="A56:E56"/>
  </mergeCells>
  <printOptions/>
  <pageMargins left="0.87" right="0.75" top="0.47" bottom="0.47" header="0.36" footer="0.27"/>
  <pageSetup fitToHeight="1" fitToWidth="1" horizontalDpi="600" verticalDpi="600" orientation="portrait" paperSize="9" r:id="rId1"/>
  <headerFooter alignWithMargins="0">
    <oddFooter>&amp;C&amp;"Times New Roman,Regular"4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6.28125" style="108" customWidth="1"/>
    <col min="2" max="2" width="13.8515625" style="108" customWidth="1"/>
    <col min="3" max="3" width="17.140625" style="108" customWidth="1"/>
    <col min="4" max="4" width="17.57421875" style="108" customWidth="1"/>
    <col min="5" max="5" width="15.421875" style="108" customWidth="1"/>
    <col min="6" max="7" width="13.8515625" style="108" customWidth="1"/>
    <col min="8" max="8" width="9.140625" style="108" customWidth="1"/>
    <col min="9" max="9" width="12.140625" style="108" bestFit="1" customWidth="1"/>
    <col min="10" max="16384" width="9.140625" style="108" customWidth="1"/>
  </cols>
  <sheetData>
    <row r="1" ht="14.25">
      <c r="A1" s="107" t="s">
        <v>55</v>
      </c>
    </row>
    <row r="2" ht="14.25">
      <c r="A2" s="109" t="s">
        <v>49</v>
      </c>
    </row>
    <row r="3" spans="1:8" ht="13.5" customHeight="1">
      <c r="A3" s="109" t="s">
        <v>123</v>
      </c>
      <c r="H3" s="110"/>
    </row>
    <row r="4" ht="15.75" customHeight="1">
      <c r="H4" s="110"/>
    </row>
    <row r="5" ht="8.25" customHeight="1">
      <c r="H5" s="110"/>
    </row>
    <row r="6" spans="3:16" s="111" customFormat="1" ht="9.75" customHeight="1">
      <c r="C6" s="137" t="s">
        <v>144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2:16" ht="9.75" customHeight="1">
      <c r="B7" s="111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ht="12.75">
      <c r="H8" s="110"/>
    </row>
    <row r="9" spans="2:8" s="112" customFormat="1" ht="15">
      <c r="B9" s="113"/>
      <c r="C9" s="114"/>
      <c r="D9" s="115"/>
      <c r="E9" s="116"/>
      <c r="F9" s="116"/>
      <c r="G9" s="116"/>
      <c r="H9" s="117"/>
    </row>
    <row r="10" spans="2:7" s="112" customFormat="1" ht="15">
      <c r="B10" s="118" t="s">
        <v>40</v>
      </c>
      <c r="C10" s="119" t="s">
        <v>145</v>
      </c>
      <c r="D10" s="119" t="s">
        <v>95</v>
      </c>
      <c r="E10" s="120" t="s">
        <v>146</v>
      </c>
      <c r="F10" s="120" t="s">
        <v>132</v>
      </c>
      <c r="G10" s="120" t="s">
        <v>146</v>
      </c>
    </row>
    <row r="11" spans="2:7" s="112" customFormat="1" ht="15">
      <c r="B11" s="118" t="s">
        <v>90</v>
      </c>
      <c r="C11" s="119" t="s">
        <v>67</v>
      </c>
      <c r="D11" s="119" t="s">
        <v>117</v>
      </c>
      <c r="E11" s="120"/>
      <c r="F11" s="120" t="s">
        <v>133</v>
      </c>
      <c r="G11" s="120" t="s">
        <v>147</v>
      </c>
    </row>
    <row r="12" spans="2:7" s="112" customFormat="1" ht="15">
      <c r="B12" s="121" t="s">
        <v>5</v>
      </c>
      <c r="C12" s="122" t="s">
        <v>5</v>
      </c>
      <c r="D12" s="122" t="s">
        <v>5</v>
      </c>
      <c r="E12" s="123" t="s">
        <v>5</v>
      </c>
      <c r="F12" s="123" t="s">
        <v>5</v>
      </c>
      <c r="G12" s="123" t="s">
        <v>5</v>
      </c>
    </row>
    <row r="13" s="112" customFormat="1" ht="15"/>
    <row r="14" s="112" customFormat="1" ht="15">
      <c r="A14" s="124" t="s">
        <v>129</v>
      </c>
    </row>
    <row r="15" spans="1:4" s="112" customFormat="1" ht="15">
      <c r="A15" s="124" t="s">
        <v>102</v>
      </c>
      <c r="D15" s="125"/>
    </row>
    <row r="16" spans="1:10" s="112" customFormat="1" ht="15">
      <c r="A16" s="112" t="s">
        <v>107</v>
      </c>
      <c r="B16" s="126">
        <v>172597</v>
      </c>
      <c r="C16" s="126">
        <v>0</v>
      </c>
      <c r="D16" s="127">
        <v>40306</v>
      </c>
      <c r="E16" s="127">
        <f>SUM(B16:D16)</f>
        <v>212903</v>
      </c>
      <c r="F16" s="127">
        <v>0</v>
      </c>
      <c r="G16" s="127">
        <f>+E16+F16</f>
        <v>212903</v>
      </c>
      <c r="I16" s="126"/>
      <c r="J16" s="125"/>
    </row>
    <row r="17" spans="1:7" s="112" customFormat="1" ht="15">
      <c r="A17" s="112" t="s">
        <v>115</v>
      </c>
      <c r="B17" s="126"/>
      <c r="C17" s="126">
        <v>39</v>
      </c>
      <c r="D17" s="127">
        <v>0</v>
      </c>
      <c r="E17" s="127">
        <f>SUM(C17:D17)</f>
        <v>39</v>
      </c>
      <c r="F17" s="127">
        <v>0</v>
      </c>
      <c r="G17" s="127">
        <f>+E17+F17</f>
        <v>39</v>
      </c>
    </row>
    <row r="18" spans="1:7" s="112" customFormat="1" ht="15">
      <c r="A18" s="112" t="s">
        <v>116</v>
      </c>
      <c r="B18" s="126"/>
      <c r="C18" s="126"/>
      <c r="D18" s="127"/>
      <c r="E18" s="127"/>
      <c r="F18" s="127"/>
      <c r="G18" s="127"/>
    </row>
    <row r="19" spans="1:7" s="112" customFormat="1" ht="15">
      <c r="A19" s="112" t="s">
        <v>131</v>
      </c>
      <c r="B19" s="126">
        <v>0</v>
      </c>
      <c r="C19" s="126">
        <v>0</v>
      </c>
      <c r="D19" s="127">
        <f>+'[1]P&amp;L'!D31</f>
        <v>56584</v>
      </c>
      <c r="E19" s="127">
        <f>SUM(B19:D19)</f>
        <v>56584</v>
      </c>
      <c r="F19" s="127">
        <v>-26</v>
      </c>
      <c r="G19" s="127">
        <f>+E19+F19</f>
        <v>56558</v>
      </c>
    </row>
    <row r="20" spans="1:7" s="112" customFormat="1" ht="15">
      <c r="A20" s="112" t="s">
        <v>161</v>
      </c>
      <c r="B20" s="126">
        <v>0</v>
      </c>
      <c r="C20" s="126">
        <v>0</v>
      </c>
      <c r="D20" s="126">
        <v>0</v>
      </c>
      <c r="E20" s="127">
        <f>SUM(B20:D20)</f>
        <v>0</v>
      </c>
      <c r="F20" s="127">
        <v>29502</v>
      </c>
      <c r="G20" s="127">
        <f>+E20+F20</f>
        <v>29502</v>
      </c>
    </row>
    <row r="21" spans="1:7" s="112" customFormat="1" ht="18" customHeight="1">
      <c r="A21" s="112" t="s">
        <v>148</v>
      </c>
      <c r="B21" s="128">
        <f aca="true" t="shared" si="0" ref="B21:G21">SUM(B16:B20)</f>
        <v>172597</v>
      </c>
      <c r="C21" s="128">
        <f t="shared" si="0"/>
        <v>39</v>
      </c>
      <c r="D21" s="128">
        <f t="shared" si="0"/>
        <v>96890</v>
      </c>
      <c r="E21" s="128">
        <f t="shared" si="0"/>
        <v>269526</v>
      </c>
      <c r="F21" s="128">
        <f>SUM(F16:F20)</f>
        <v>29476</v>
      </c>
      <c r="G21" s="128">
        <f t="shared" si="0"/>
        <v>299002</v>
      </c>
    </row>
    <row r="22" spans="2:7" s="112" customFormat="1" ht="15">
      <c r="B22" s="126"/>
      <c r="C22" s="126"/>
      <c r="D22" s="126"/>
      <c r="E22" s="126"/>
      <c r="F22" s="126"/>
      <c r="G22" s="126"/>
    </row>
    <row r="23" spans="2:7" s="112" customFormat="1" ht="15">
      <c r="B23" s="126"/>
      <c r="C23" s="126"/>
      <c r="D23" s="126"/>
      <c r="E23" s="126"/>
      <c r="F23" s="126"/>
      <c r="G23" s="126"/>
    </row>
    <row r="24" spans="2:7" s="112" customFormat="1" ht="27" customHeight="1">
      <c r="B24" s="126"/>
      <c r="C24" s="126"/>
      <c r="D24" s="126"/>
      <c r="E24" s="126"/>
      <c r="F24" s="126"/>
      <c r="G24" s="126"/>
    </row>
    <row r="25" spans="1:7" s="117" customFormat="1" ht="15">
      <c r="A25" s="124" t="s">
        <v>130</v>
      </c>
      <c r="B25" s="112"/>
      <c r="C25" s="112"/>
      <c r="D25" s="112"/>
      <c r="E25" s="112"/>
      <c r="F25" s="112"/>
      <c r="G25" s="112"/>
    </row>
    <row r="26" spans="1:7" s="117" customFormat="1" ht="15">
      <c r="A26" s="124"/>
      <c r="B26" s="112"/>
      <c r="C26" s="112"/>
      <c r="D26" s="125"/>
      <c r="E26" s="112"/>
      <c r="F26" s="112"/>
      <c r="G26" s="112"/>
    </row>
    <row r="27" spans="1:7" s="117" customFormat="1" ht="15">
      <c r="A27" s="112" t="s">
        <v>101</v>
      </c>
      <c r="B27" s="126">
        <v>172597</v>
      </c>
      <c r="C27" s="126">
        <v>0</v>
      </c>
      <c r="D27" s="127">
        <f>-16481</f>
        <v>-16481</v>
      </c>
      <c r="E27" s="127">
        <f>SUM(B27:D27)</f>
        <v>156116</v>
      </c>
      <c r="F27" s="127">
        <v>0</v>
      </c>
      <c r="G27" s="127">
        <f>+E27+F27</f>
        <v>156116</v>
      </c>
    </row>
    <row r="28" spans="1:7" s="117" customFormat="1" ht="18.75" customHeight="1">
      <c r="A28" s="112" t="s">
        <v>131</v>
      </c>
      <c r="B28" s="126">
        <v>0</v>
      </c>
      <c r="C28" s="126">
        <v>0</v>
      </c>
      <c r="D28" s="126">
        <v>51185</v>
      </c>
      <c r="E28" s="127">
        <f>SUM(B28:D28)</f>
        <v>51185</v>
      </c>
      <c r="F28" s="127">
        <v>0</v>
      </c>
      <c r="G28" s="127">
        <f>+E28+F28</f>
        <v>51185</v>
      </c>
    </row>
    <row r="29" spans="1:7" s="117" customFormat="1" ht="15">
      <c r="A29" s="112" t="s">
        <v>149</v>
      </c>
      <c r="B29" s="128">
        <f aca="true" t="shared" si="1" ref="B29:G29">SUM(B27:B28)</f>
        <v>172597</v>
      </c>
      <c r="C29" s="128">
        <f t="shared" si="1"/>
        <v>0</v>
      </c>
      <c r="D29" s="128">
        <f t="shared" si="1"/>
        <v>34704</v>
      </c>
      <c r="E29" s="128">
        <f t="shared" si="1"/>
        <v>207301</v>
      </c>
      <c r="F29" s="128">
        <f t="shared" si="1"/>
        <v>0</v>
      </c>
      <c r="G29" s="128">
        <f t="shared" si="1"/>
        <v>207301</v>
      </c>
    </row>
    <row r="30" spans="2:7" s="117" customFormat="1" ht="15">
      <c r="B30" s="127"/>
      <c r="C30" s="127"/>
      <c r="D30" s="127"/>
      <c r="E30" s="127"/>
      <c r="F30" s="127"/>
      <c r="G30" s="127"/>
    </row>
    <row r="31" spans="2:7" s="112" customFormat="1" ht="15">
      <c r="B31" s="126"/>
      <c r="C31" s="126"/>
      <c r="D31" s="126"/>
      <c r="E31" s="126"/>
      <c r="F31" s="126"/>
      <c r="G31" s="126"/>
    </row>
    <row r="32" spans="1:7" ht="15">
      <c r="A32" s="129"/>
      <c r="B32" s="126"/>
      <c r="C32" s="126"/>
      <c r="D32" s="126"/>
      <c r="E32" s="126"/>
      <c r="F32" s="126"/>
      <c r="G32" s="126"/>
    </row>
    <row r="33" spans="2:7" ht="91.5" customHeight="1">
      <c r="B33" s="130"/>
      <c r="C33" s="130"/>
      <c r="D33" s="130"/>
      <c r="E33" s="130"/>
      <c r="F33" s="130"/>
      <c r="G33" s="130"/>
    </row>
    <row r="34" spans="2:7" ht="27" customHeight="1">
      <c r="B34" s="130"/>
      <c r="C34" s="130"/>
      <c r="D34" s="130"/>
      <c r="E34" s="130"/>
      <c r="F34" s="130"/>
      <c r="G34" s="130"/>
    </row>
    <row r="35" spans="1:5" ht="24.75" customHeight="1">
      <c r="A35" s="139" t="s">
        <v>112</v>
      </c>
      <c r="B35" s="139"/>
      <c r="C35" s="139"/>
      <c r="D35" s="139"/>
      <c r="E35" s="139"/>
    </row>
    <row r="36" spans="2:7" ht="12.75">
      <c r="B36" s="130"/>
      <c r="C36" s="130"/>
      <c r="D36" s="130"/>
      <c r="E36" s="130"/>
      <c r="F36" s="130"/>
      <c r="G36" s="130"/>
    </row>
    <row r="37" spans="2:7" ht="12.75">
      <c r="B37" s="130"/>
      <c r="C37" s="130"/>
      <c r="D37" s="130"/>
      <c r="E37" s="130"/>
      <c r="F37" s="130"/>
      <c r="G37" s="130"/>
    </row>
    <row r="38" spans="2:7" ht="12.75">
      <c r="B38" s="130"/>
      <c r="C38" s="130"/>
      <c r="D38" s="130"/>
      <c r="E38" s="130"/>
      <c r="F38" s="130"/>
      <c r="G38" s="130"/>
    </row>
  </sheetData>
  <sheetProtection/>
  <mergeCells count="2">
    <mergeCell ref="C6:P7"/>
    <mergeCell ref="A35:E35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scale="74" r:id="rId2"/>
  <headerFooter alignWithMargins="0">
    <oddFooter>&amp;C&amp;"Times New Roman,Regular"3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3.8515625" style="1" customWidth="1"/>
    <col min="2" max="2" width="33.281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55</v>
      </c>
    </row>
    <row r="2" ht="12.75">
      <c r="A2" s="2" t="s">
        <v>45</v>
      </c>
    </row>
    <row r="3" ht="12.75">
      <c r="A3" s="2"/>
    </row>
    <row r="4" spans="3:9" ht="12.75">
      <c r="C4" s="141" t="s">
        <v>17</v>
      </c>
      <c r="D4" s="141"/>
      <c r="E4" s="141"/>
      <c r="F4" s="6"/>
      <c r="G4" s="141" t="s">
        <v>21</v>
      </c>
      <c r="H4" s="141"/>
      <c r="I4" s="141"/>
    </row>
    <row r="5" spans="3:9" ht="12.75">
      <c r="C5" s="6" t="s">
        <v>138</v>
      </c>
      <c r="D5" s="6"/>
      <c r="E5" s="63" t="s">
        <v>19</v>
      </c>
      <c r="F5" s="6"/>
      <c r="G5" s="6" t="s">
        <v>37</v>
      </c>
      <c r="H5" s="6"/>
      <c r="I5" s="63" t="s">
        <v>19</v>
      </c>
    </row>
    <row r="6" spans="3:9" ht="12.75">
      <c r="C6" s="6" t="s">
        <v>18</v>
      </c>
      <c r="D6" s="6"/>
      <c r="E6" s="63" t="s">
        <v>80</v>
      </c>
      <c r="F6" s="6"/>
      <c r="G6" s="6" t="s">
        <v>22</v>
      </c>
      <c r="H6" s="6"/>
      <c r="I6" s="63" t="s">
        <v>20</v>
      </c>
    </row>
    <row r="7" spans="3:9" ht="12.75">
      <c r="C7" s="6" t="s">
        <v>114</v>
      </c>
      <c r="D7" s="6"/>
      <c r="E7" s="63" t="s">
        <v>96</v>
      </c>
      <c r="F7" s="6"/>
      <c r="G7" s="6" t="s">
        <v>114</v>
      </c>
      <c r="H7" s="6"/>
      <c r="I7" s="63" t="s">
        <v>96</v>
      </c>
    </row>
    <row r="8" spans="3:9" ht="12.75">
      <c r="C8" s="14" t="s">
        <v>124</v>
      </c>
      <c r="D8" s="5"/>
      <c r="E8" s="105">
        <v>39447</v>
      </c>
      <c r="F8" s="5"/>
      <c r="G8" s="106">
        <v>39813</v>
      </c>
      <c r="H8" s="5"/>
      <c r="I8" s="105">
        <v>39447</v>
      </c>
    </row>
    <row r="9" spans="3:9" ht="12.75">
      <c r="C9" s="6" t="s">
        <v>5</v>
      </c>
      <c r="D9" s="6"/>
      <c r="E9" s="63" t="s">
        <v>5</v>
      </c>
      <c r="F9" s="6"/>
      <c r="G9" s="6" t="s">
        <v>5</v>
      </c>
      <c r="H9" s="6"/>
      <c r="I9" s="63" t="s">
        <v>5</v>
      </c>
    </row>
    <row r="10" spans="3:9" ht="12.75">
      <c r="C10" s="9"/>
      <c r="D10" s="9"/>
      <c r="E10" s="96"/>
      <c r="F10" s="9"/>
      <c r="G10" s="9"/>
      <c r="H10" s="9"/>
      <c r="I10" s="96"/>
    </row>
    <row r="11" spans="3:9" ht="12.75">
      <c r="C11" s="9"/>
      <c r="D11" s="9"/>
      <c r="E11" s="96"/>
      <c r="F11" s="9"/>
      <c r="G11" s="9"/>
      <c r="H11" s="9"/>
      <c r="I11" s="96"/>
    </row>
    <row r="12" spans="1:9" ht="12.75">
      <c r="A12" s="9" t="s">
        <v>23</v>
      </c>
      <c r="B12" s="1" t="s">
        <v>0</v>
      </c>
      <c r="C12" s="12">
        <f>'P&amp;L'!C13</f>
        <v>2643</v>
      </c>
      <c r="D12" s="4"/>
      <c r="E12" s="12">
        <f>SUM('P&amp;L'!F13)</f>
        <v>2882</v>
      </c>
      <c r="F12" s="4"/>
      <c r="G12" s="12">
        <f>+'P&amp;L'!D13</f>
        <v>5338</v>
      </c>
      <c r="H12" s="4"/>
      <c r="I12" s="12">
        <f>'P&amp;L'!G13</f>
        <v>7119</v>
      </c>
    </row>
    <row r="13" spans="1:9" ht="12.75">
      <c r="A13" s="8"/>
      <c r="C13" s="4"/>
      <c r="D13" s="4"/>
      <c r="E13" s="4"/>
      <c r="F13" s="4"/>
      <c r="G13" s="4"/>
      <c r="H13" s="4"/>
      <c r="I13" s="12"/>
    </row>
    <row r="14" spans="1:9" ht="12.75">
      <c r="A14" s="9" t="s">
        <v>24</v>
      </c>
      <c r="B14" s="1" t="s">
        <v>139</v>
      </c>
      <c r="C14" s="12">
        <f>'P&amp;L'!C23</f>
        <v>61691</v>
      </c>
      <c r="D14" s="4"/>
      <c r="E14" s="12">
        <f>SUM('P&amp;L'!F23)</f>
        <v>-3574</v>
      </c>
      <c r="F14" s="4"/>
      <c r="G14" s="12">
        <f>+'P&amp;L'!D23</f>
        <v>56558</v>
      </c>
      <c r="H14" s="4"/>
      <c r="I14" s="12">
        <f>'P&amp;L'!G23</f>
        <v>51185</v>
      </c>
    </row>
    <row r="15" spans="1:9" ht="12.75">
      <c r="A15" s="8"/>
      <c r="C15" s="12"/>
      <c r="D15" s="4"/>
      <c r="E15" s="12"/>
      <c r="F15" s="4"/>
      <c r="G15" s="12"/>
      <c r="H15" s="4"/>
      <c r="I15" s="12"/>
    </row>
    <row r="16" spans="1:9" ht="12.75">
      <c r="A16" s="9" t="s">
        <v>25</v>
      </c>
      <c r="B16" s="1" t="s">
        <v>141</v>
      </c>
      <c r="C16" s="12">
        <f>+'P&amp;L'!C27</f>
        <v>61691</v>
      </c>
      <c r="D16" s="4"/>
      <c r="E16" s="12">
        <f>SUM('P&amp;L'!F27)</f>
        <v>-3574</v>
      </c>
      <c r="F16" s="4"/>
      <c r="G16" s="12">
        <f>+'P&amp;L'!D27</f>
        <v>56558</v>
      </c>
      <c r="H16" s="4"/>
      <c r="I16" s="12">
        <f>'P&amp;L'!G27</f>
        <v>51185</v>
      </c>
    </row>
    <row r="17" spans="1:9" ht="12.75">
      <c r="A17" s="8"/>
      <c r="C17" s="12"/>
      <c r="D17" s="4"/>
      <c r="E17" s="12"/>
      <c r="F17" s="4"/>
      <c r="G17" s="12"/>
      <c r="H17" s="4"/>
      <c r="I17" s="12"/>
    </row>
    <row r="18" spans="1:9" ht="12.75">
      <c r="A18" s="9" t="s">
        <v>26</v>
      </c>
      <c r="B18" s="1" t="s">
        <v>140</v>
      </c>
      <c r="C18" s="12">
        <f>+'P&amp;L'!C34</f>
        <v>61691</v>
      </c>
      <c r="D18" s="4"/>
      <c r="E18" s="12">
        <f>+'P&amp;L'!F27</f>
        <v>-3574</v>
      </c>
      <c r="F18" s="4"/>
      <c r="G18" s="12">
        <f>+'P&amp;L'!D34</f>
        <v>56558</v>
      </c>
      <c r="H18" s="4"/>
      <c r="I18" s="12">
        <f>'P&amp;L'!G34</f>
        <v>51185</v>
      </c>
    </row>
    <row r="19" spans="1:9" ht="12.75">
      <c r="A19" s="8"/>
      <c r="C19" s="12"/>
      <c r="D19" s="4"/>
      <c r="E19" s="12"/>
      <c r="F19" s="12"/>
      <c r="G19" s="12"/>
      <c r="H19" s="4"/>
      <c r="I19" s="12"/>
    </row>
    <row r="20" spans="1:9" ht="12.75">
      <c r="A20" s="9" t="s">
        <v>27</v>
      </c>
      <c r="B20" s="1" t="s">
        <v>142</v>
      </c>
      <c r="C20" s="15">
        <f>+'P&amp;L'!C38</f>
        <v>35.75786369403872</v>
      </c>
      <c r="D20" s="10"/>
      <c r="E20" s="47">
        <f>E18/172597*100</f>
        <v>-2.070719653296407</v>
      </c>
      <c r="F20" s="15"/>
      <c r="G20" s="102">
        <f>+'P&amp;L'!D38</f>
        <v>32.783883845026274</v>
      </c>
      <c r="H20" s="10"/>
      <c r="I20" s="15">
        <f>I18/172597*100</f>
        <v>29.655787759926298</v>
      </c>
    </row>
    <row r="21" spans="1:9" ht="12.75">
      <c r="A21" s="8"/>
      <c r="C21" s="10"/>
      <c r="D21" s="10"/>
      <c r="E21" s="15"/>
      <c r="F21" s="10"/>
      <c r="G21" s="10"/>
      <c r="H21" s="10"/>
      <c r="I21" s="15"/>
    </row>
    <row r="22" spans="1:9" ht="12.75">
      <c r="A22" s="9" t="s">
        <v>28</v>
      </c>
      <c r="B22" s="1" t="s">
        <v>16</v>
      </c>
      <c r="C22" s="23" t="s">
        <v>69</v>
      </c>
      <c r="D22" s="10"/>
      <c r="E22" s="97" t="s">
        <v>69</v>
      </c>
      <c r="F22" s="10"/>
      <c r="G22" s="23" t="s">
        <v>69</v>
      </c>
      <c r="H22" s="10"/>
      <c r="I22" s="97" t="s">
        <v>69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30</v>
      </c>
      <c r="H25" s="6"/>
      <c r="I25" s="63" t="s">
        <v>31</v>
      </c>
    </row>
    <row r="26" spans="1:9" ht="12.75">
      <c r="A26" s="8"/>
      <c r="G26" s="6" t="s">
        <v>34</v>
      </c>
      <c r="H26" s="6"/>
      <c r="I26" s="63" t="s">
        <v>32</v>
      </c>
    </row>
    <row r="27" spans="1:9" ht="12.75">
      <c r="A27" s="8"/>
      <c r="G27" s="6" t="s">
        <v>18</v>
      </c>
      <c r="H27" s="6"/>
      <c r="I27" s="63" t="s">
        <v>33</v>
      </c>
    </row>
    <row r="28" spans="1:10" ht="12.75">
      <c r="A28" s="8"/>
      <c r="G28" s="3"/>
      <c r="H28" s="3"/>
      <c r="I28" s="47"/>
      <c r="J28" s="3"/>
    </row>
    <row r="29" spans="1:10" ht="12.75">
      <c r="A29" s="9" t="s">
        <v>29</v>
      </c>
      <c r="B29" s="1" t="s">
        <v>87</v>
      </c>
      <c r="C29" s="3">
        <v>1.56</v>
      </c>
      <c r="D29" s="3"/>
      <c r="E29" s="47">
        <f>I29</f>
        <v>1.2335269346516768</v>
      </c>
      <c r="G29" s="47">
        <v>1.56</v>
      </c>
      <c r="H29" s="3"/>
      <c r="I29" s="47">
        <f>'BS'!D58</f>
        <v>1.2335269346516768</v>
      </c>
      <c r="J29" s="3"/>
    </row>
    <row r="32" spans="5:9" s="11" customFormat="1" ht="12.75">
      <c r="E32" s="13"/>
      <c r="I32" s="13"/>
    </row>
    <row r="34" ht="12.75">
      <c r="A34" s="2" t="s">
        <v>46</v>
      </c>
    </row>
    <row r="35" spans="3:9" ht="12.75">
      <c r="C35" s="141" t="s">
        <v>17</v>
      </c>
      <c r="D35" s="141"/>
      <c r="E35" s="141"/>
      <c r="F35" s="6"/>
      <c r="G35" s="141" t="s">
        <v>21</v>
      </c>
      <c r="H35" s="141"/>
      <c r="I35" s="141"/>
    </row>
    <row r="36" spans="3:18" ht="12.75">
      <c r="C36" s="6" t="s">
        <v>37</v>
      </c>
      <c r="D36" s="6"/>
      <c r="E36" s="63" t="s">
        <v>19</v>
      </c>
      <c r="F36" s="6"/>
      <c r="G36" s="6" t="s">
        <v>37</v>
      </c>
      <c r="H36" s="6"/>
      <c r="I36" s="63" t="s">
        <v>19</v>
      </c>
      <c r="J36" s="13"/>
      <c r="K36" s="63"/>
      <c r="L36" s="13"/>
      <c r="M36" s="13"/>
      <c r="N36" s="13"/>
      <c r="O36" s="13"/>
      <c r="P36" s="13"/>
      <c r="Q36" s="13"/>
      <c r="R36" s="13"/>
    </row>
    <row r="37" spans="3:18" ht="12.75">
      <c r="C37" s="6" t="s">
        <v>18</v>
      </c>
      <c r="D37" s="6"/>
      <c r="E37" s="63" t="s">
        <v>80</v>
      </c>
      <c r="F37" s="6"/>
      <c r="G37" s="6" t="s">
        <v>22</v>
      </c>
      <c r="H37" s="6"/>
      <c r="I37" s="63" t="s">
        <v>20</v>
      </c>
      <c r="J37" s="13"/>
      <c r="K37" s="63"/>
      <c r="L37" s="13"/>
      <c r="M37" s="13"/>
      <c r="N37" s="13"/>
      <c r="O37" s="13"/>
      <c r="P37" s="13"/>
      <c r="Q37" s="13"/>
      <c r="R37" s="13"/>
    </row>
    <row r="38" spans="3:18" ht="12.75">
      <c r="C38" s="6" t="s">
        <v>114</v>
      </c>
      <c r="D38" s="6"/>
      <c r="E38" s="63" t="s">
        <v>96</v>
      </c>
      <c r="F38" s="6"/>
      <c r="G38" s="6" t="s">
        <v>114</v>
      </c>
      <c r="H38" s="6"/>
      <c r="I38" s="63" t="s">
        <v>96</v>
      </c>
      <c r="J38" s="13"/>
      <c r="K38" s="63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31/12/2008</v>
      </c>
      <c r="D39" s="5"/>
      <c r="E39" s="64">
        <f>+E8</f>
        <v>39447</v>
      </c>
      <c r="F39" s="5"/>
      <c r="G39" s="14">
        <f>+G8</f>
        <v>39813</v>
      </c>
      <c r="H39" s="5"/>
      <c r="I39" s="64">
        <f>+I8</f>
        <v>39447</v>
      </c>
      <c r="J39" s="13"/>
      <c r="K39" s="64"/>
      <c r="L39" s="13"/>
      <c r="M39" s="13"/>
      <c r="N39" s="13"/>
      <c r="O39" s="13"/>
      <c r="P39" s="13"/>
      <c r="Q39" s="13"/>
      <c r="R39" s="13"/>
    </row>
    <row r="40" spans="3:18" ht="12.75">
      <c r="C40" s="6" t="s">
        <v>5</v>
      </c>
      <c r="D40" s="6"/>
      <c r="E40" s="63" t="s">
        <v>5</v>
      </c>
      <c r="F40" s="6"/>
      <c r="G40" s="6" t="s">
        <v>5</v>
      </c>
      <c r="H40" s="6"/>
      <c r="I40" s="63" t="s">
        <v>5</v>
      </c>
      <c r="J40" s="13"/>
      <c r="K40" s="63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47"/>
      <c r="L42" s="13"/>
      <c r="M42" s="13"/>
      <c r="N42" s="13"/>
      <c r="O42" s="13"/>
      <c r="P42" s="13"/>
      <c r="Q42" s="13"/>
      <c r="R42" s="13"/>
    </row>
    <row r="43" spans="1:18" ht="12.75">
      <c r="A43" s="9" t="s">
        <v>23</v>
      </c>
      <c r="B43" s="1" t="s">
        <v>143</v>
      </c>
      <c r="C43" s="4">
        <f>+'P&amp;L'!C19</f>
        <v>64524</v>
      </c>
      <c r="D43" s="4"/>
      <c r="E43" s="12">
        <f>+'P&amp;L'!F19</f>
        <v>281</v>
      </c>
      <c r="F43" s="4"/>
      <c r="G43" s="4">
        <f>+'P&amp;L'!D19</f>
        <v>63396</v>
      </c>
      <c r="H43" s="4"/>
      <c r="I43" s="12">
        <f>+'P&amp;L'!G19</f>
        <v>58787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77"/>
      <c r="D44" s="77"/>
      <c r="E44" s="78"/>
      <c r="F44" s="77"/>
      <c r="G44" s="77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24</v>
      </c>
      <c r="B45" s="1" t="s">
        <v>35</v>
      </c>
      <c r="C45" s="77">
        <v>56</v>
      </c>
      <c r="D45" s="77">
        <v>127</v>
      </c>
      <c r="E45" s="78">
        <f>SUM('CF'!E27)</f>
        <v>5</v>
      </c>
      <c r="F45" s="77">
        <v>200</v>
      </c>
      <c r="G45" s="4">
        <v>69</v>
      </c>
      <c r="H45" s="4"/>
      <c r="I45" s="12">
        <f>SUM(E45)</f>
        <v>5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79"/>
      <c r="D46" s="79"/>
      <c r="E46" s="98"/>
      <c r="F46" s="79"/>
      <c r="G46" s="77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25</v>
      </c>
      <c r="B47" s="1" t="s">
        <v>36</v>
      </c>
      <c r="C47" s="77">
        <f>-'P&amp;L'!C21</f>
        <v>2833</v>
      </c>
      <c r="D47" s="77">
        <v>2258</v>
      </c>
      <c r="E47" s="78">
        <f>-'P&amp;L'!F21</f>
        <v>3855</v>
      </c>
      <c r="F47" s="77">
        <v>4170</v>
      </c>
      <c r="G47" s="4">
        <f>-'P&amp;L'!D21</f>
        <v>6838</v>
      </c>
      <c r="H47" s="4"/>
      <c r="I47" s="12">
        <f>-'P&amp;L'!G21</f>
        <v>7602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77"/>
      <c r="D48" s="77"/>
      <c r="E48" s="78"/>
      <c r="F48" s="77"/>
      <c r="G48" s="77"/>
      <c r="H48" s="4"/>
      <c r="I48" s="12"/>
      <c r="J48" s="13"/>
      <c r="K48" s="47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80"/>
      <c r="C51" s="80"/>
      <c r="D51" s="80"/>
      <c r="E51" s="98"/>
    </row>
    <row r="52" spans="2:5" ht="12.75">
      <c r="B52" s="81"/>
      <c r="C52" s="81"/>
      <c r="D52" s="81"/>
      <c r="E52" s="98"/>
    </row>
    <row r="53" spans="2:5" ht="12.75">
      <c r="B53" s="80"/>
      <c r="C53" s="80"/>
      <c r="D53" s="80"/>
      <c r="E53" s="98"/>
    </row>
    <row r="54" spans="2:5" ht="12.75">
      <c r="B54" s="81"/>
      <c r="C54" s="81"/>
      <c r="D54" s="81"/>
      <c r="E54" s="98"/>
    </row>
    <row r="55" spans="2:5" ht="12.75">
      <c r="B55" s="79"/>
      <c r="C55" s="79"/>
      <c r="D55" s="79"/>
      <c r="E55" s="98"/>
    </row>
    <row r="56" spans="2:5" ht="12.75">
      <c r="B56" s="79"/>
      <c r="C56" s="79"/>
      <c r="D56" s="79"/>
      <c r="E56" s="98"/>
    </row>
    <row r="57" spans="2:5" ht="12.75">
      <c r="B57" s="79"/>
      <c r="C57" s="79"/>
      <c r="D57" s="79"/>
      <c r="E57" s="98"/>
    </row>
    <row r="61" spans="1:2" ht="12.75">
      <c r="A61" s="11"/>
      <c r="B61" s="11"/>
    </row>
  </sheetData>
  <sheetProtection/>
  <mergeCells count="4">
    <mergeCell ref="C4:E4"/>
    <mergeCell ref="G4:I4"/>
    <mergeCell ref="C35:E35"/>
    <mergeCell ref="G35:I35"/>
  </mergeCells>
  <printOptions/>
  <pageMargins left="0.31" right="0.3" top="0.65" bottom="0.68" header="0.5" footer="0.5"/>
  <pageSetup fitToHeight="1" fitToWidth="1" horizontalDpi="600" verticalDpi="600" orientation="portrait" scale="94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 </cp:lastModifiedBy>
  <cp:lastPrinted>2009-01-19T08:34:45Z</cp:lastPrinted>
  <dcterms:created xsi:type="dcterms:W3CDTF">2002-08-21T09:17:53Z</dcterms:created>
  <dcterms:modified xsi:type="dcterms:W3CDTF">2009-01-19T10:10:53Z</dcterms:modified>
  <cp:category/>
  <cp:version/>
  <cp:contentType/>
  <cp:contentStatus/>
</cp:coreProperties>
</file>